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21315" windowHeight="10800"/>
  </bookViews>
  <sheets>
    <sheet name="EEFF" sheetId="1" r:id="rId1"/>
    <sheet name="EERR" sheetId="2" r:id="rId2"/>
    <sheet name="Hoja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D53" i="2" l="1"/>
  <c r="F34" i="2" s="1"/>
  <c r="F36" i="2"/>
  <c r="F27" i="2"/>
  <c r="F22" i="2"/>
  <c r="F16" i="2"/>
  <c r="F12" i="2"/>
  <c r="F8" i="2"/>
  <c r="G7" i="2"/>
  <c r="J56" i="1"/>
  <c r="J41" i="1"/>
  <c r="D41" i="1"/>
  <c r="J35" i="1"/>
  <c r="J46" i="1" s="1"/>
  <c r="D34" i="1"/>
  <c r="J28" i="1"/>
  <c r="J23" i="1"/>
  <c r="D22" i="1"/>
  <c r="I19" i="1"/>
  <c r="J18" i="1"/>
  <c r="D17" i="1"/>
  <c r="J14" i="1"/>
  <c r="D12" i="1"/>
  <c r="J11" i="1"/>
  <c r="J7" i="1"/>
  <c r="J32" i="1" s="1"/>
  <c r="J53" i="1" s="1"/>
  <c r="D7" i="1"/>
  <c r="D52" i="1" s="1"/>
  <c r="G26" i="2" l="1"/>
  <c r="G47" i="2" s="1"/>
</calcChain>
</file>

<file path=xl/comments1.xml><?xml version="1.0" encoding="utf-8"?>
<comments xmlns="http://schemas.openxmlformats.org/spreadsheetml/2006/main">
  <authors>
    <author>Mauricio Antonio Henriquez Rivera</author>
  </authors>
  <commentList>
    <comment ref="C50" authorId="0">
      <text>
        <r>
          <rPr>
            <b/>
            <sz val="9"/>
            <color indexed="81"/>
            <rFont val="Tahoma"/>
            <family val="2"/>
          </rPr>
          <t>Cuentas 83813001,03,05 y 08 menos Cuentas 85951001,02,11,13,14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51" authorId="0">
      <text>
        <r>
          <rPr>
            <b/>
            <sz val="9"/>
            <color indexed="81"/>
            <rFont val="Tahoma"/>
            <family val="2"/>
          </rPr>
          <t>Cuenta 85951014/83813004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52" authorId="0">
      <text>
        <r>
          <rPr>
            <b/>
            <sz val="9"/>
            <color indexed="81"/>
            <rFont val="Tahoma"/>
            <family val="2"/>
          </rPr>
          <t>CTA.83813009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<sst xmlns="http://schemas.openxmlformats.org/spreadsheetml/2006/main" count="118" uniqueCount="113">
  <si>
    <t>FONDO SOCIAL PARA LA VIVIENDA</t>
  </si>
  <si>
    <t>BALANCE DE SITUACION AL 28 DE FEBRERO DE 2017</t>
  </si>
  <si>
    <t>EN DOLARES</t>
  </si>
  <si>
    <t>ACTIVO</t>
  </si>
  <si>
    <t>PASIVO</t>
  </si>
  <si>
    <t>DISPONIBILIDADES</t>
  </si>
  <si>
    <t>CUENTAS POR PAGAR</t>
  </si>
  <si>
    <t xml:space="preserve">Caja </t>
  </si>
  <si>
    <t>Depósitos de Terceros</t>
  </si>
  <si>
    <t>Bancos</t>
  </si>
  <si>
    <t>Acreedores Monetarios</t>
  </si>
  <si>
    <t>Depósitos a Plazo</t>
  </si>
  <si>
    <t>TÍTULOS VALORES (EMISION PROPIA)</t>
  </si>
  <si>
    <t>CUENTAS POR COBRAR</t>
  </si>
  <si>
    <t>Certificados de Inversión FSV</t>
  </si>
  <si>
    <t>Anticipo de Fondos y Deudores Varios</t>
  </si>
  <si>
    <t>Reserva de Saneamiento Primas de Seguro</t>
  </si>
  <si>
    <t>PRÉSTAMOS</t>
  </si>
  <si>
    <t>Deudores Monetarios</t>
  </si>
  <si>
    <t>Financiamiento Interno</t>
  </si>
  <si>
    <t>Financiamiento Externo</t>
  </si>
  <si>
    <t>INVERSIONES</t>
  </si>
  <si>
    <t>DEPOSITOS</t>
  </si>
  <si>
    <t>Existencia de Consumo</t>
  </si>
  <si>
    <t xml:space="preserve">  Depósitos de Personas Naturales</t>
  </si>
  <si>
    <t>Inmuebles para la Venta</t>
  </si>
  <si>
    <t xml:space="preserve">Reservas de Saneamiento de Activos Extraordinarios </t>
  </si>
  <si>
    <t>Cotizaciones Obrero-Patronales</t>
  </si>
  <si>
    <t>Intereses sobre Cotizaciones Obrero-Patronal</t>
  </si>
  <si>
    <t>PRÉSTAMOS NETOS</t>
  </si>
  <si>
    <t>PROVISIONES</t>
  </si>
  <si>
    <t>Cartera Vigente</t>
  </si>
  <si>
    <t>Cartera Vencida</t>
  </si>
  <si>
    <t>Pasivo Laboral</t>
  </si>
  <si>
    <t>Cartera en Ejecución</t>
  </si>
  <si>
    <t>Provisión para Prestaciones Laborales</t>
  </si>
  <si>
    <t>Reserva de Saneamiento de Capital</t>
  </si>
  <si>
    <t>Reserva para Cobertura de Capital Vencido</t>
  </si>
  <si>
    <t>OTROS PASIVOS</t>
  </si>
  <si>
    <t>Reserva Voluntaria Prestamos Reestructurados Vigentes</t>
  </si>
  <si>
    <t>Reserva para Créditos de Difícil Inscripción</t>
  </si>
  <si>
    <t>Acreedores Monetarios por Pagar</t>
  </si>
  <si>
    <t>Prestamos Personales (Netos)</t>
  </si>
  <si>
    <t>Terrenos con Promesa de Venta</t>
  </si>
  <si>
    <t xml:space="preserve">Reserva de Terrenos con Promesa de Venta </t>
  </si>
  <si>
    <t>TOTAL PASIVO</t>
  </si>
  <si>
    <t>PATRIMONIO Y RESERVAS</t>
  </si>
  <si>
    <t>ACTIVO FIJO</t>
  </si>
  <si>
    <t xml:space="preserve"> PATRIMONIO </t>
  </si>
  <si>
    <t>Bienes Depreciables</t>
  </si>
  <si>
    <t>Reserva de Depreciación Activo</t>
  </si>
  <si>
    <t>Aportes</t>
  </si>
  <si>
    <t>Bienes no Depreciables</t>
  </si>
  <si>
    <t>Resultado del Ejercicio Anterior</t>
  </si>
  <si>
    <t>Derechos de Propiedad Intangible</t>
  </si>
  <si>
    <t>Resultado del Ejercicio Corriente</t>
  </si>
  <si>
    <t>Amortizaciones Derechos de Propiedad Intangible</t>
  </si>
  <si>
    <t>Superávit por Revaluación</t>
  </si>
  <si>
    <t>RESERVAS</t>
  </si>
  <si>
    <t>OTROS ACTIVOS</t>
  </si>
  <si>
    <t>Préstamos a Empresas Públicas</t>
  </si>
  <si>
    <t>Reservas para Emergencias</t>
  </si>
  <si>
    <t>Provisión Préstamo a Empresas Públicas</t>
  </si>
  <si>
    <t>Reserva técnica</t>
  </si>
  <si>
    <t>Terrenos entregados en comodato</t>
  </si>
  <si>
    <t>Seguros Pagados por Anticipados</t>
  </si>
  <si>
    <t>TOTAL PATRIMONIO Y RESERVAS</t>
  </si>
  <si>
    <t>Amortizaciones de Seguros Pagados por Anticipado</t>
  </si>
  <si>
    <t>Mantenimiento y Reparaciones Pagados por Anticipado</t>
  </si>
  <si>
    <t>Amortización de Mantenimiento y Reparaciones Pagados    por Anticipado</t>
  </si>
  <si>
    <t>TOTAL ACTIVO</t>
  </si>
  <si>
    <t>TOTAL PASIVO, PATRIMONIO Y RESERVAS</t>
  </si>
  <si>
    <t>CUENTAS DE ORDEN</t>
  </si>
  <si>
    <r>
      <t>CUENTAS DE ORDEN POR</t>
    </r>
    <r>
      <rPr>
        <b/>
        <sz val="8"/>
        <color indexed="9"/>
        <rFont val="Century Gothic"/>
        <family val="2"/>
      </rPr>
      <t>.</t>
    </r>
    <r>
      <rPr>
        <b/>
        <sz val="12"/>
        <rFont val="Century Gothic"/>
        <family val="2"/>
      </rPr>
      <t>CONTRA</t>
    </r>
  </si>
  <si>
    <t>Lic. René Cuellar Marenco</t>
  </si>
  <si>
    <t>Gerente de Finanzas</t>
  </si>
  <si>
    <t>Lic. José Misael Castillo</t>
  </si>
  <si>
    <t xml:space="preserve">ESTADO DE RESULTADOS INSTITUCIONAL </t>
  </si>
  <si>
    <t>DEL 01 DE ENERO AL 28 DE FEBRERO  DE 2017</t>
  </si>
  <si>
    <t xml:space="preserve"> DOLARES</t>
  </si>
  <si>
    <t>INGRESOS DE OPERACIÓN</t>
  </si>
  <si>
    <t>FINANCIEROS</t>
  </si>
  <si>
    <t>INTERESES SOBRE DEPOSITOS BANCARIOS</t>
  </si>
  <si>
    <t>INTERESES POR PRESTAMOS</t>
  </si>
  <si>
    <t>VENTA DE BIENES Y SERVICIOS</t>
  </si>
  <si>
    <t>BIENES MUEBLES</t>
  </si>
  <si>
    <t>TERRENOS Y VIVIENDAS (NETOS)</t>
  </si>
  <si>
    <t>OTROS INGRESOS</t>
  </si>
  <si>
    <t>RECUPERACION DE PRESTAMOS E INTERESES (CASTIGADOS)</t>
  </si>
  <si>
    <t>PRESCRIPCION DE COTIZACIONES</t>
  </si>
  <si>
    <t>EXCEDENTE DE PRIMAS DE SEGUROS DE DAÑOS Y DEUDA</t>
  </si>
  <si>
    <t>VARIOS</t>
  </si>
  <si>
    <t>AJUSTE DE EJERCICIOS ANTERIORES</t>
  </si>
  <si>
    <t>GASTOS DE OPERACIÓN</t>
  </si>
  <si>
    <t>INTERESES, COMISIONES Y OTROS S/PRESTAMOS</t>
  </si>
  <si>
    <t>INTERESES, COMISIONES Y OTROS S/TITULOS VALORES</t>
  </si>
  <si>
    <t>INTERESES SOBRE DEPOSITOS DE COTIZACIONES</t>
  </si>
  <si>
    <t>COMISIONES A FAVOR DEL I.S.S.S.</t>
  </si>
  <si>
    <t>OTROS GASTOS FINANCIEROS</t>
  </si>
  <si>
    <t>SANEAMIENTO DE PRÉSTAMOS (NETO)</t>
  </si>
  <si>
    <t>ADMINISTRATIVOS</t>
  </si>
  <si>
    <t>SALARIOS Y OTRAS REMUNERACIONES</t>
  </si>
  <si>
    <t>COMPRAS DE MAQUINARIAS Y EQUIPOS</t>
  </si>
  <si>
    <t>TRANSFERENCIAS OTORGADAS</t>
  </si>
  <si>
    <t>DEPRECIACIONES Y AMORTIZACIONES</t>
  </si>
  <si>
    <t>GASTOS DE BIENES, CONSUMO Y SERVICIOS</t>
  </si>
  <si>
    <t>SANEAMIENTO DE ACTIVOS EXTRAORDINARIOS</t>
  </si>
  <si>
    <t>AJUSTES DE EJERCICIOS ANTERIORES</t>
  </si>
  <si>
    <t>RESULTADO DEL EJERCICIO CORRIENTE</t>
  </si>
  <si>
    <t xml:space="preserve">               NCB-022</t>
  </si>
  <si>
    <t xml:space="preserve">               RSVA. P/C CAP. V.</t>
  </si>
  <si>
    <t xml:space="preserve">               RSVA. P/CRED.REEST.</t>
  </si>
  <si>
    <t>Jefe Area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</si>
</sst>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7" formatCode="&quot;$&quot;#,##0.00_);\(&quot;$&quot;#,##0.00\)"/>
    <numFmt numFmtId="44" formatCode="_(&quot;$&quot;* #,##0.00_);_(&quot;$&quot;* \(#,##0.00\);_(&quot;$&quot;* &quot;-&quot;??_);_(@_)"/>
    <numFmt numFmtId="165" formatCode="[$$-440A]#,##0.00_);\([$$-440A]#,##0.00\)"/>
    <numFmt numFmtId="166" formatCode="_([$$-440A]* #,##0.00_);_([$$-440A]* \(#,##0.00\);_([$$-440A]* &quot;-&quot;??_);_(@_)"/>
    <numFmt numFmtId="167" formatCode="_ * #,##0.00_ ;_ * \-#,##0.00_ ;_ * &quot;-&quot;??_ ;_ @_ "/>
    <numFmt numFmtId="168" formatCode="_(&quot;¢&quot;* #,##0.00000_);_(&quot;¢&quot;* \(#,##0.00000\);_(&quot;¢&quot;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entury Gothic"/>
      <family val="2"/>
    </font>
    <font>
      <sz val="10"/>
      <name val="Century Gothic"/>
      <family val="2"/>
    </font>
    <font>
      <sz val="10"/>
      <name val="Arial"/>
      <family val="2"/>
    </font>
    <font>
      <b/>
      <sz val="10"/>
      <name val="Century Gothic"/>
      <family val="2"/>
    </font>
    <font>
      <b/>
      <sz val="11"/>
      <name val="Century Gothic"/>
      <family val="2"/>
    </font>
    <font>
      <b/>
      <i/>
      <sz val="10"/>
      <name val="Century Gothic"/>
      <family val="2"/>
    </font>
    <font>
      <sz val="11"/>
      <name val="Century Gothic"/>
      <family val="2"/>
    </font>
    <font>
      <b/>
      <sz val="10"/>
      <name val="Arial"/>
      <family val="2"/>
    </font>
    <font>
      <sz val="12"/>
      <name val="Century Gothic"/>
      <family val="2"/>
    </font>
    <font>
      <b/>
      <sz val="8"/>
      <color indexed="9"/>
      <name val="Century Gothic"/>
      <family val="2"/>
    </font>
    <font>
      <b/>
      <i/>
      <sz val="12"/>
      <name val="Century Gothic"/>
      <family val="2"/>
    </font>
    <font>
      <u val="singleAccounting"/>
      <sz val="12"/>
      <name val="Century Gothic"/>
      <family val="2"/>
    </font>
    <font>
      <sz val="12"/>
      <name val="Arial"/>
      <family val="2"/>
    </font>
    <font>
      <b/>
      <sz val="12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0">
    <xf numFmtId="0" fontId="0" fillId="0" borderId="0" xfId="0"/>
    <xf numFmtId="49" fontId="2" fillId="0" borderId="0" xfId="0" applyNumberFormat="1" applyFont="1" applyAlignment="1">
      <alignment horizontal="center"/>
    </xf>
    <xf numFmtId="0" fontId="3" fillId="0" borderId="0" xfId="0" applyFont="1"/>
    <xf numFmtId="49" fontId="3" fillId="0" borderId="0" xfId="0" applyNumberFormat="1" applyFont="1" applyAlignment="1">
      <alignment horizontal="left"/>
    </xf>
    <xf numFmtId="165" fontId="3" fillId="0" borderId="0" xfId="1" applyNumberFormat="1" applyFont="1"/>
    <xf numFmtId="49" fontId="5" fillId="0" borderId="0" xfId="0" applyNumberFormat="1" applyFont="1" applyAlignment="1">
      <alignment horizontal="center"/>
    </xf>
    <xf numFmtId="0" fontId="6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/>
    <xf numFmtId="0" fontId="5" fillId="0" borderId="0" xfId="0" applyFont="1" applyAlignment="1">
      <alignment horizontal="left"/>
    </xf>
    <xf numFmtId="49" fontId="6" fillId="0" borderId="0" xfId="0" applyNumberFormat="1" applyFont="1"/>
    <xf numFmtId="49" fontId="6" fillId="0" borderId="0" xfId="0" applyNumberFormat="1" applyFont="1" applyAlignment="1">
      <alignment horizontal="left"/>
    </xf>
    <xf numFmtId="166" fontId="3" fillId="0" borderId="0" xfId="0" applyNumberFormat="1" applyFont="1"/>
    <xf numFmtId="44" fontId="6" fillId="0" borderId="0" xfId="1" applyNumberFormat="1" applyFont="1"/>
    <xf numFmtId="0" fontId="5" fillId="0" borderId="0" xfId="0" applyFont="1"/>
    <xf numFmtId="167" fontId="6" fillId="0" borderId="0" xfId="0" applyNumberFormat="1" applyFont="1" applyBorder="1"/>
    <xf numFmtId="166" fontId="5" fillId="0" borderId="0" xfId="0" applyNumberFormat="1" applyFont="1" applyAlignment="1">
      <alignment horizontal="left"/>
    </xf>
    <xf numFmtId="166" fontId="5" fillId="0" borderId="0" xfId="0" applyNumberFormat="1" applyFont="1"/>
    <xf numFmtId="166" fontId="6" fillId="0" borderId="0" xfId="1" applyNumberFormat="1" applyFont="1"/>
    <xf numFmtId="49" fontId="8" fillId="0" borderId="0" xfId="0" applyNumberFormat="1" applyFont="1"/>
    <xf numFmtId="49" fontId="8" fillId="0" borderId="0" xfId="0" applyNumberFormat="1" applyFont="1" applyAlignment="1">
      <alignment horizontal="left"/>
    </xf>
    <xf numFmtId="166" fontId="8" fillId="0" borderId="0" xfId="0" applyNumberFormat="1" applyFont="1"/>
    <xf numFmtId="166" fontId="3" fillId="0" borderId="0" xfId="1" applyNumberFormat="1" applyFont="1"/>
    <xf numFmtId="166" fontId="3" fillId="0" borderId="0" xfId="0" applyNumberFormat="1" applyFont="1" applyAlignment="1">
      <alignment horizontal="left"/>
    </xf>
    <xf numFmtId="49" fontId="8" fillId="0" borderId="0" xfId="0" applyNumberFormat="1" applyFont="1" applyFill="1" applyAlignment="1">
      <alignment horizontal="left"/>
    </xf>
    <xf numFmtId="166" fontId="3" fillId="0" borderId="0" xfId="0" applyNumberFormat="1" applyFont="1" applyFill="1" applyAlignment="1">
      <alignment horizontal="left"/>
    </xf>
    <xf numFmtId="166" fontId="8" fillId="0" borderId="1" xfId="0" applyNumberFormat="1" applyFont="1" applyFill="1" applyBorder="1"/>
    <xf numFmtId="166" fontId="8" fillId="0" borderId="1" xfId="0" applyNumberFormat="1" applyFont="1" applyBorder="1"/>
    <xf numFmtId="166" fontId="5" fillId="0" borderId="0" xfId="1" applyNumberFormat="1" applyFont="1"/>
    <xf numFmtId="167" fontId="5" fillId="0" borderId="0" xfId="0" applyNumberFormat="1" applyFont="1" applyBorder="1"/>
    <xf numFmtId="49" fontId="3" fillId="0" borderId="0" xfId="0" applyNumberFormat="1" applyFont="1" applyFill="1" applyAlignment="1">
      <alignment horizontal="left"/>
    </xf>
    <xf numFmtId="166" fontId="3" fillId="0" borderId="0" xfId="0" applyNumberFormat="1" applyFont="1" applyFill="1"/>
    <xf numFmtId="49" fontId="5" fillId="0" borderId="0" xfId="0" applyNumberFormat="1" applyFont="1"/>
    <xf numFmtId="49" fontId="6" fillId="0" borderId="0" xfId="0" applyNumberFormat="1" applyFont="1" applyFill="1" applyAlignment="1">
      <alignment horizontal="left"/>
    </xf>
    <xf numFmtId="166" fontId="5" fillId="0" borderId="0" xfId="0" applyNumberFormat="1" applyFont="1" applyFill="1" applyAlignment="1">
      <alignment horizontal="left"/>
    </xf>
    <xf numFmtId="166" fontId="5" fillId="0" borderId="0" xfId="0" applyNumberFormat="1" applyFont="1" applyFill="1"/>
    <xf numFmtId="167" fontId="6" fillId="0" borderId="0" xfId="0" applyNumberFormat="1" applyFont="1"/>
    <xf numFmtId="166" fontId="8" fillId="0" borderId="0" xfId="0" applyNumberFormat="1" applyFont="1" applyFill="1" applyBorder="1"/>
    <xf numFmtId="167" fontId="5" fillId="0" borderId="0" xfId="0" applyNumberFormat="1" applyFont="1"/>
    <xf numFmtId="167" fontId="8" fillId="0" borderId="0" xfId="0" applyNumberFormat="1" applyFont="1"/>
    <xf numFmtId="167" fontId="8" fillId="0" borderId="0" xfId="0" applyNumberFormat="1" applyFont="1" applyBorder="1"/>
    <xf numFmtId="166" fontId="8" fillId="0" borderId="0" xfId="0" applyNumberFormat="1" applyFont="1" applyFill="1"/>
    <xf numFmtId="49" fontId="4" fillId="0" borderId="0" xfId="0" applyNumberFormat="1" applyFont="1" applyAlignment="1">
      <alignment horizontal="left"/>
    </xf>
    <xf numFmtId="0" fontId="4" fillId="0" borderId="0" xfId="0" applyFont="1"/>
    <xf numFmtId="165" fontId="4" fillId="0" borderId="0" xfId="1" applyNumberFormat="1" applyFont="1"/>
    <xf numFmtId="166" fontId="6" fillId="0" borderId="1" xfId="1" applyNumberFormat="1" applyFont="1" applyBorder="1"/>
    <xf numFmtId="166" fontId="3" fillId="0" borderId="0" xfId="0" applyNumberFormat="1" applyFont="1" applyFill="1" applyBorder="1"/>
    <xf numFmtId="166" fontId="6" fillId="0" borderId="2" xfId="1" applyNumberFormat="1" applyFont="1" applyBorder="1"/>
    <xf numFmtId="0" fontId="9" fillId="0" borderId="0" xfId="0" applyFont="1"/>
    <xf numFmtId="167" fontId="6" fillId="0" borderId="0" xfId="0" applyNumberFormat="1" applyFont="1" applyBorder="1" applyAlignment="1">
      <alignment horizontal="left"/>
    </xf>
    <xf numFmtId="49" fontId="5" fillId="0" borderId="0" xfId="0" applyNumberFormat="1" applyFont="1" applyFill="1" applyAlignment="1">
      <alignment horizontal="left"/>
    </xf>
    <xf numFmtId="166" fontId="5" fillId="0" borderId="0" xfId="1" applyNumberFormat="1" applyFont="1" applyBorder="1"/>
    <xf numFmtId="0" fontId="6" fillId="0" borderId="0" xfId="0" applyFont="1"/>
    <xf numFmtId="0" fontId="8" fillId="0" borderId="0" xfId="0" applyFont="1"/>
    <xf numFmtId="167" fontId="8" fillId="0" borderId="0" xfId="0" applyNumberFormat="1" applyFont="1" applyFill="1" applyBorder="1"/>
    <xf numFmtId="167" fontId="8" fillId="0" borderId="0" xfId="0" applyNumberFormat="1" applyFont="1" applyFill="1"/>
    <xf numFmtId="49" fontId="5" fillId="0" borderId="0" xfId="0" applyNumberFormat="1" applyFont="1" applyAlignment="1">
      <alignment horizontal="left"/>
    </xf>
    <xf numFmtId="167" fontId="3" fillId="0" borderId="0" xfId="0" applyNumberFormat="1" applyFont="1" applyBorder="1"/>
    <xf numFmtId="166" fontId="3" fillId="0" borderId="0" xfId="0" applyNumberFormat="1" applyFont="1" applyBorder="1"/>
    <xf numFmtId="166" fontId="6" fillId="0" borderId="1" xfId="0" applyNumberFormat="1" applyFont="1" applyBorder="1"/>
    <xf numFmtId="166" fontId="8" fillId="0" borderId="0" xfId="0" applyNumberFormat="1" applyFont="1" applyBorder="1"/>
    <xf numFmtId="49" fontId="8" fillId="2" borderId="0" xfId="0" applyNumberFormat="1" applyFont="1" applyFill="1" applyAlignment="1">
      <alignment horizontal="left"/>
    </xf>
    <xf numFmtId="166" fontId="8" fillId="2" borderId="0" xfId="0" applyNumberFormat="1" applyFont="1" applyFill="1"/>
    <xf numFmtId="166" fontId="5" fillId="0" borderId="2" xfId="0" applyNumberFormat="1" applyFont="1" applyBorder="1"/>
    <xf numFmtId="49" fontId="8" fillId="0" borderId="0" xfId="0" applyNumberFormat="1" applyFont="1" applyAlignment="1">
      <alignment horizontal="left" vertical="center" wrapText="1"/>
    </xf>
    <xf numFmtId="167" fontId="3" fillId="0" borderId="0" xfId="0" applyNumberFormat="1" applyFont="1"/>
    <xf numFmtId="167" fontId="2" fillId="0" borderId="0" xfId="0" applyNumberFormat="1" applyFont="1" applyAlignment="1">
      <alignment horizontal="left"/>
    </xf>
    <xf numFmtId="49" fontId="10" fillId="0" borderId="0" xfId="0" applyNumberFormat="1" applyFont="1" applyAlignment="1">
      <alignment horizontal="left"/>
    </xf>
    <xf numFmtId="166" fontId="10" fillId="0" borderId="0" xfId="0" applyNumberFormat="1" applyFont="1"/>
    <xf numFmtId="166" fontId="2" fillId="0" borderId="2" xfId="1" applyNumberFormat="1" applyFont="1" applyBorder="1"/>
    <xf numFmtId="0" fontId="10" fillId="0" borderId="0" xfId="0" applyFont="1"/>
    <xf numFmtId="167" fontId="5" fillId="0" borderId="0" xfId="0" applyNumberFormat="1" applyFont="1" applyAlignment="1">
      <alignment horizontal="left"/>
    </xf>
    <xf numFmtId="0" fontId="2" fillId="0" borderId="0" xfId="0" applyFont="1"/>
    <xf numFmtId="166" fontId="2" fillId="0" borderId="0" xfId="0" applyNumberFormat="1" applyFont="1"/>
    <xf numFmtId="166" fontId="2" fillId="0" borderId="2" xfId="0" applyNumberFormat="1" applyFont="1" applyBorder="1"/>
    <xf numFmtId="167" fontId="2" fillId="0" borderId="0" xfId="0" applyNumberFormat="1" applyFont="1" applyAlignment="1">
      <alignment horizontal="left" vertical="center"/>
    </xf>
    <xf numFmtId="166" fontId="2" fillId="0" borderId="3" xfId="1" applyNumberFormat="1" applyFont="1" applyBorder="1"/>
    <xf numFmtId="167" fontId="9" fillId="0" borderId="0" xfId="0" applyNumberFormat="1" applyFont="1" applyAlignment="1">
      <alignment horizontal="left" vertical="center"/>
    </xf>
    <xf numFmtId="166" fontId="4" fillId="0" borderId="0" xfId="0" applyNumberFormat="1" applyFont="1"/>
    <xf numFmtId="166" fontId="9" fillId="0" borderId="0" xfId="1" applyNumberFormat="1" applyFont="1"/>
    <xf numFmtId="0" fontId="2" fillId="0" borderId="0" xfId="0" applyNumberFormat="1" applyFont="1"/>
    <xf numFmtId="166" fontId="2" fillId="0" borderId="3" xfId="0" applyNumberFormat="1" applyFont="1" applyBorder="1"/>
    <xf numFmtId="7" fontId="4" fillId="0" borderId="0" xfId="0" applyNumberFormat="1" applyFont="1"/>
    <xf numFmtId="165" fontId="9" fillId="0" borderId="0" xfId="1" applyNumberFormat="1" applyFont="1"/>
    <xf numFmtId="166" fontId="9" fillId="0" borderId="0" xfId="0" applyNumberFormat="1" applyFont="1"/>
    <xf numFmtId="49" fontId="9" fillId="0" borderId="0" xfId="0" applyNumberFormat="1" applyFont="1" applyAlignment="1">
      <alignment horizontal="center"/>
    </xf>
    <xf numFmtId="44" fontId="9" fillId="0" borderId="0" xfId="1" applyFont="1"/>
    <xf numFmtId="0" fontId="9" fillId="0" borderId="0" xfId="0" applyFont="1" applyAlignment="1">
      <alignment horizontal="center"/>
    </xf>
    <xf numFmtId="49" fontId="9" fillId="0" borderId="0" xfId="0" applyNumberFormat="1" applyFont="1" applyAlignment="1">
      <alignment horizontal="center"/>
    </xf>
    <xf numFmtId="49" fontId="9" fillId="0" borderId="0" xfId="0" applyNumberFormat="1" applyFont="1" applyAlignment="1">
      <alignment horizontal="left"/>
    </xf>
    <xf numFmtId="167" fontId="2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horizontal="center"/>
    </xf>
    <xf numFmtId="49" fontId="6" fillId="2" borderId="0" xfId="0" applyNumberFormat="1" applyFont="1" applyFill="1" applyBorder="1" applyAlignment="1">
      <alignment horizontal="center"/>
    </xf>
    <xf numFmtId="49" fontId="2" fillId="2" borderId="0" xfId="0" applyNumberFormat="1" applyFont="1" applyFill="1" applyBorder="1" applyAlignment="1">
      <alignment horizontal="center"/>
    </xf>
    <xf numFmtId="49" fontId="2" fillId="2" borderId="0" xfId="0" applyNumberFormat="1" applyFont="1" applyFill="1" applyBorder="1" applyAlignment="1">
      <alignment horizontal="center"/>
    </xf>
    <xf numFmtId="49" fontId="12" fillId="2" borderId="0" xfId="0" applyNumberFormat="1" applyFont="1" applyFill="1" applyBorder="1"/>
    <xf numFmtId="7" fontId="10" fillId="0" borderId="0" xfId="0" applyNumberFormat="1" applyFont="1"/>
    <xf numFmtId="165" fontId="10" fillId="0" borderId="0" xfId="1" applyNumberFormat="1" applyFont="1"/>
    <xf numFmtId="49" fontId="2" fillId="2" borderId="0" xfId="0" applyNumberFormat="1" applyFont="1" applyFill="1"/>
    <xf numFmtId="49" fontId="10" fillId="0" borderId="0" xfId="0" applyNumberFormat="1" applyFont="1"/>
    <xf numFmtId="49" fontId="10" fillId="2" borderId="0" xfId="0" applyNumberFormat="1" applyFont="1" applyFill="1" applyAlignment="1">
      <alignment horizontal="left"/>
    </xf>
    <xf numFmtId="7" fontId="10" fillId="2" borderId="0" xfId="0" applyNumberFormat="1" applyFont="1" applyFill="1"/>
    <xf numFmtId="166" fontId="2" fillId="2" borderId="0" xfId="0" applyNumberFormat="1" applyFont="1" applyFill="1"/>
    <xf numFmtId="166" fontId="10" fillId="2" borderId="0" xfId="1" applyNumberFormat="1" applyFont="1" applyFill="1"/>
    <xf numFmtId="49" fontId="2" fillId="0" borderId="0" xfId="0" applyNumberFormat="1" applyFont="1"/>
    <xf numFmtId="49" fontId="2" fillId="0" borderId="0" xfId="0" applyNumberFormat="1" applyFont="1" applyAlignment="1">
      <alignment horizontal="left"/>
    </xf>
    <xf numFmtId="7" fontId="2" fillId="0" borderId="0" xfId="0" applyNumberFormat="1" applyFont="1"/>
    <xf numFmtId="166" fontId="2" fillId="0" borderId="0" xfId="1" applyNumberFormat="1" applyFont="1"/>
    <xf numFmtId="166" fontId="10" fillId="0" borderId="0" xfId="1" applyNumberFormat="1" applyFont="1"/>
    <xf numFmtId="166" fontId="10" fillId="0" borderId="0" xfId="0" applyNumberFormat="1" applyFont="1" applyBorder="1"/>
    <xf numFmtId="166" fontId="2" fillId="0" borderId="0" xfId="0" applyNumberFormat="1" applyFont="1" applyBorder="1"/>
    <xf numFmtId="49" fontId="2" fillId="0" borderId="0" xfId="0" applyNumberFormat="1" applyFont="1" applyBorder="1"/>
    <xf numFmtId="49" fontId="10" fillId="0" borderId="0" xfId="0" applyNumberFormat="1" applyFont="1" applyBorder="1"/>
    <xf numFmtId="49" fontId="2" fillId="2" borderId="0" xfId="0" applyNumberFormat="1" applyFont="1" applyFill="1" applyBorder="1"/>
    <xf numFmtId="168" fontId="10" fillId="0" borderId="0" xfId="1" applyNumberFormat="1" applyFont="1"/>
    <xf numFmtId="166" fontId="10" fillId="0" borderId="0" xfId="0" applyNumberFormat="1" applyFont="1" applyFill="1"/>
    <xf numFmtId="44" fontId="10" fillId="0" borderId="0" xfId="1" applyFont="1"/>
    <xf numFmtId="166" fontId="13" fillId="0" borderId="0" xfId="0" applyNumberFormat="1" applyFont="1"/>
    <xf numFmtId="0" fontId="14" fillId="0" borderId="0" xfId="0" applyFont="1"/>
    <xf numFmtId="49" fontId="14" fillId="0" borderId="0" xfId="0" applyNumberFormat="1" applyFont="1"/>
    <xf numFmtId="49" fontId="14" fillId="0" borderId="0" xfId="0" applyNumberFormat="1" applyFont="1" applyAlignment="1">
      <alignment horizontal="left"/>
    </xf>
    <xf numFmtId="7" fontId="14" fillId="0" borderId="0" xfId="0" applyNumberFormat="1" applyFont="1"/>
    <xf numFmtId="0" fontId="15" fillId="0" borderId="0" xfId="0" applyFont="1"/>
    <xf numFmtId="165" fontId="14" fillId="0" borderId="0" xfId="1" applyNumberFormat="1" applyFont="1"/>
    <xf numFmtId="49" fontId="9" fillId="0" borderId="0" xfId="0" applyNumberFormat="1" applyFont="1" applyAlignment="1"/>
    <xf numFmtId="166" fontId="10" fillId="0" borderId="1" xfId="0" applyNumberFormat="1" applyFont="1" applyBorder="1"/>
    <xf numFmtId="166" fontId="2" fillId="0" borderId="1" xfId="0" applyNumberFormat="1" applyFont="1" applyBorder="1"/>
    <xf numFmtId="166" fontId="2" fillId="2" borderId="1" xfId="0" applyNumberFormat="1" applyFont="1" applyFill="1" applyBorder="1"/>
    <xf numFmtId="166" fontId="2" fillId="2" borderId="2" xfId="0" applyNumberFormat="1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92076</xdr:rowOff>
    </xdr:from>
    <xdr:to>
      <xdr:col>1</xdr:col>
      <xdr:colOff>904875</xdr:colOff>
      <xdr:row>4</xdr:row>
      <xdr:rowOff>183093</xdr:rowOff>
    </xdr:to>
    <xdr:pic>
      <xdr:nvPicPr>
        <xdr:cNvPr id="3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92076"/>
          <a:ext cx="1047750" cy="8339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2</xdr:col>
      <xdr:colOff>676275</xdr:colOff>
      <xdr:row>4</xdr:row>
      <xdr:rowOff>14287</xdr:rowOff>
    </xdr:to>
    <xdr:pic>
      <xdr:nvPicPr>
        <xdr:cNvPr id="3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1038225" cy="823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JERCICIO%20CONTABLE%202017/FEBRERO/02-Estados%20Financieros%20Institucionales%20FEBRERO-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Institucional"/>
      <sheetName val="Estados de Resultados Inst."/>
      <sheetName val="Vinculos Inst."/>
      <sheetName val="Balance Gubernamental Reexp"/>
      <sheetName val="EstadoRendEconomico"/>
      <sheetName val="Vinculos Guber"/>
      <sheetName val="AnexosEstaResultados"/>
      <sheetName val="AnexosBalance"/>
      <sheetName val="AnexosCtasDeOrden"/>
      <sheetName val="DTA"/>
      <sheetName val="CUADRATURA_ANEXOS"/>
      <sheetName val="CTAS NVAS"/>
    </sheetNames>
    <sheetDataSet>
      <sheetData sheetId="0"/>
      <sheetData sheetId="1"/>
      <sheetData sheetId="2">
        <row r="187">
          <cell r="A187" t="str">
            <v>INGRESOS DE OPERACIÓN</v>
          </cell>
        </row>
        <row r="188">
          <cell r="A188" t="str">
            <v>Financieros</v>
          </cell>
        </row>
        <row r="189">
          <cell r="A189" t="str">
            <v>.</v>
          </cell>
          <cell r="B189" t="str">
            <v>INTERESES SOBRE DEPOSITOS BANCARIOS</v>
          </cell>
          <cell r="D189">
            <v>94447.39</v>
          </cell>
        </row>
        <row r="190">
          <cell r="A190" t="str">
            <v>.</v>
          </cell>
          <cell r="B190" t="str">
            <v>85503004</v>
          </cell>
          <cell r="C190">
            <v>75585.86</v>
          </cell>
        </row>
        <row r="191">
          <cell r="A191" t="str">
            <v>.</v>
          </cell>
          <cell r="B191" t="str">
            <v>85503099001</v>
          </cell>
          <cell r="C191">
            <v>18861.53</v>
          </cell>
        </row>
        <row r="192">
          <cell r="A192" t="str">
            <v>.</v>
          </cell>
          <cell r="B192" t="str">
            <v>85503099005</v>
          </cell>
          <cell r="C192">
            <v>0</v>
          </cell>
        </row>
        <row r="193">
          <cell r="A193" t="str">
            <v>.</v>
          </cell>
          <cell r="B193" t="str">
            <v>INTERESES POR PRESTAMOS</v>
          </cell>
          <cell r="D193">
            <v>11656918.48</v>
          </cell>
        </row>
        <row r="194">
          <cell r="B194" t="str">
            <v>85507005</v>
          </cell>
          <cell r="C194">
            <v>0</v>
          </cell>
        </row>
        <row r="195">
          <cell r="A195" t="str">
            <v>.</v>
          </cell>
          <cell r="B195" t="str">
            <v>85507008</v>
          </cell>
          <cell r="C195">
            <v>0</v>
          </cell>
        </row>
        <row r="196">
          <cell r="A196" t="str">
            <v>.</v>
          </cell>
          <cell r="B196" t="str">
            <v>85507010</v>
          </cell>
          <cell r="C196">
            <v>11656918.48</v>
          </cell>
        </row>
        <row r="197">
          <cell r="A197" t="str">
            <v>.</v>
          </cell>
          <cell r="B197" t="str">
            <v>INTERESES POR TITULOS VALORES</v>
          </cell>
          <cell r="D197">
            <v>0</v>
          </cell>
        </row>
        <row r="198">
          <cell r="A198" t="str">
            <v>.</v>
          </cell>
          <cell r="B198" t="str">
            <v>85503001001</v>
          </cell>
          <cell r="C198">
            <v>0</v>
          </cell>
        </row>
        <row r="199">
          <cell r="B199" t="str">
            <v>INGRESOS FIDEVIVE</v>
          </cell>
          <cell r="D199">
            <v>0</v>
          </cell>
        </row>
        <row r="200">
          <cell r="B200" t="str">
            <v>85503099007</v>
          </cell>
          <cell r="C200">
            <v>0</v>
          </cell>
        </row>
        <row r="201">
          <cell r="A201" t="str">
            <v>VENTA DE BIENES Y SERVICIOS</v>
          </cell>
        </row>
        <row r="202">
          <cell r="B202" t="str">
            <v>PRODUCTOS MATERIALES</v>
          </cell>
        </row>
        <row r="203">
          <cell r="B203" t="str">
            <v>85805099</v>
          </cell>
          <cell r="C203">
            <v>0</v>
          </cell>
        </row>
        <row r="204">
          <cell r="B204" t="str">
            <v>BIENES MUEBLES</v>
          </cell>
          <cell r="D204">
            <v>2085.85</v>
          </cell>
        </row>
        <row r="205">
          <cell r="B205" t="str">
            <v>85811</v>
          </cell>
          <cell r="C205">
            <v>2085.85</v>
          </cell>
        </row>
        <row r="206">
          <cell r="A206" t="str">
            <v>.</v>
          </cell>
          <cell r="B206" t="str">
            <v>TERRENOS Y VIVIENDAS (NETOS)</v>
          </cell>
          <cell r="D206">
            <v>32796.240000000005</v>
          </cell>
        </row>
        <row r="207">
          <cell r="A207" t="str">
            <v>-</v>
          </cell>
          <cell r="B207" t="str">
            <v>83805002</v>
          </cell>
          <cell r="C207">
            <v>0</v>
          </cell>
        </row>
        <row r="208">
          <cell r="B208" t="str">
            <v>83813004</v>
          </cell>
          <cell r="C208">
            <v>0</v>
          </cell>
        </row>
        <row r="209">
          <cell r="A209" t="str">
            <v>-</v>
          </cell>
          <cell r="B209" t="str">
            <v>83819002</v>
          </cell>
          <cell r="C209">
            <v>-1267523.7</v>
          </cell>
        </row>
        <row r="210">
          <cell r="A210" t="str">
            <v>-</v>
          </cell>
          <cell r="B210" t="str">
            <v>83819001</v>
          </cell>
          <cell r="C210">
            <v>0</v>
          </cell>
        </row>
        <row r="211">
          <cell r="A211" t="str">
            <v>-</v>
          </cell>
          <cell r="B211" t="str">
            <v>83821</v>
          </cell>
          <cell r="C211">
            <v>0</v>
          </cell>
        </row>
        <row r="212">
          <cell r="A212" t="str">
            <v>-</v>
          </cell>
          <cell r="B212" t="str">
            <v>83905003</v>
          </cell>
          <cell r="C212">
            <v>0</v>
          </cell>
        </row>
        <row r="213">
          <cell r="A213" t="str">
            <v>+</v>
          </cell>
          <cell r="B213" t="str">
            <v>85807099</v>
          </cell>
          <cell r="C213">
            <v>0</v>
          </cell>
        </row>
        <row r="214">
          <cell r="A214" t="str">
            <v>+</v>
          </cell>
          <cell r="B214" t="str">
            <v>85813001</v>
          </cell>
          <cell r="C214">
            <v>0</v>
          </cell>
        </row>
        <row r="215">
          <cell r="A215" t="str">
            <v>+</v>
          </cell>
          <cell r="B215" t="str">
            <v>85813002001</v>
          </cell>
          <cell r="C215">
            <v>1315196.46</v>
          </cell>
        </row>
        <row r="216">
          <cell r="A216" t="str">
            <v>+</v>
          </cell>
          <cell r="B216" t="str">
            <v>85951010</v>
          </cell>
          <cell r="C216">
            <v>0</v>
          </cell>
        </row>
        <row r="217">
          <cell r="B217" t="str">
            <v>85951011</v>
          </cell>
          <cell r="C217">
            <v>-14876.52</v>
          </cell>
        </row>
        <row r="218">
          <cell r="A218" t="str">
            <v>+</v>
          </cell>
          <cell r="B218" t="str">
            <v>85951012</v>
          </cell>
          <cell r="C218">
            <v>0</v>
          </cell>
        </row>
        <row r="219">
          <cell r="A219" t="str">
            <v>OTROS INGRESOS</v>
          </cell>
          <cell r="C219">
            <v>0</v>
          </cell>
        </row>
        <row r="220">
          <cell r="B220" t="str">
            <v>RECUPERACION DE PRESTAMOS E INTERESES (CASTIGADOS)</v>
          </cell>
          <cell r="D220">
            <v>4823894.54</v>
          </cell>
        </row>
        <row r="221">
          <cell r="B221" t="str">
            <v>85909099002</v>
          </cell>
          <cell r="C221">
            <v>4823894.54</v>
          </cell>
        </row>
        <row r="222">
          <cell r="B222" t="str">
            <v>PRESCRIPCION DE COTIZACIONES</v>
          </cell>
          <cell r="D222">
            <v>653326.67000000004</v>
          </cell>
        </row>
        <row r="223">
          <cell r="B223" t="str">
            <v>85903099001</v>
          </cell>
          <cell r="C223">
            <v>653326.67000000004</v>
          </cell>
        </row>
        <row r="224">
          <cell r="B224" t="str">
            <v>PRESCRIPCION GTIAS. POR DESPERF. DE CONSTRUCCION</v>
          </cell>
          <cell r="D224">
            <v>0</v>
          </cell>
        </row>
        <row r="225">
          <cell r="B225" t="str">
            <v>85903099003</v>
          </cell>
          <cell r="C225">
            <v>0</v>
          </cell>
        </row>
        <row r="226">
          <cell r="B226" t="str">
            <v>85903099009</v>
          </cell>
          <cell r="C226">
            <v>0</v>
          </cell>
        </row>
        <row r="227">
          <cell r="B227" t="str">
            <v>EXCEDENTE DE PRIMAS DE SEGUROS DE DAÑOS Y DEUDA</v>
          </cell>
          <cell r="D227">
            <v>67861.05</v>
          </cell>
        </row>
        <row r="228">
          <cell r="B228" t="str">
            <v>85909099003</v>
          </cell>
          <cell r="C228">
            <v>67861.05</v>
          </cell>
        </row>
        <row r="229">
          <cell r="B229" t="str">
            <v>VARIOS</v>
          </cell>
          <cell r="D229">
            <v>50191</v>
          </cell>
        </row>
        <row r="230">
          <cell r="B230" t="str">
            <v>85699</v>
          </cell>
          <cell r="C230">
            <v>0</v>
          </cell>
        </row>
        <row r="231">
          <cell r="B231" t="str">
            <v>85699001</v>
          </cell>
          <cell r="C231">
            <v>0</v>
          </cell>
        </row>
        <row r="232">
          <cell r="A232" t="str">
            <v>-</v>
          </cell>
          <cell r="B232" t="str">
            <v>85699002</v>
          </cell>
          <cell r="C232">
            <v>0</v>
          </cell>
        </row>
        <row r="233">
          <cell r="B233" t="str">
            <v>85601</v>
          </cell>
          <cell r="C233">
            <v>0</v>
          </cell>
        </row>
        <row r="234">
          <cell r="A234" t="str">
            <v>+</v>
          </cell>
          <cell r="B234" t="str">
            <v>85807099001</v>
          </cell>
          <cell r="C234">
            <v>18854.419999999998</v>
          </cell>
        </row>
        <row r="235">
          <cell r="A235" t="str">
            <v>+</v>
          </cell>
          <cell r="B235" t="str">
            <v>85807099003</v>
          </cell>
          <cell r="C235">
            <v>3</v>
          </cell>
        </row>
        <row r="236">
          <cell r="A236" t="str">
            <v>+</v>
          </cell>
          <cell r="B236" t="str">
            <v>85807099004</v>
          </cell>
          <cell r="C236">
            <v>0</v>
          </cell>
        </row>
        <row r="237">
          <cell r="A237" t="str">
            <v>+</v>
          </cell>
          <cell r="B237" t="str">
            <v>85807099005</v>
          </cell>
          <cell r="C237">
            <v>406.04</v>
          </cell>
        </row>
        <row r="238">
          <cell r="A238" t="str">
            <v>+</v>
          </cell>
          <cell r="B238" t="str">
            <v>85807099009</v>
          </cell>
          <cell r="C238">
            <v>3296.08</v>
          </cell>
        </row>
        <row r="239">
          <cell r="A239" t="str">
            <v>+</v>
          </cell>
          <cell r="B239" t="str">
            <v>85807099010</v>
          </cell>
          <cell r="C239">
            <v>0</v>
          </cell>
        </row>
        <row r="240">
          <cell r="A240" t="str">
            <v>+</v>
          </cell>
          <cell r="B240" t="str">
            <v>85807099011</v>
          </cell>
          <cell r="C240">
            <v>0</v>
          </cell>
        </row>
        <row r="241">
          <cell r="A241" t="str">
            <v>.</v>
          </cell>
          <cell r="B241" t="str">
            <v>85901002</v>
          </cell>
          <cell r="C241">
            <v>0</v>
          </cell>
        </row>
        <row r="242">
          <cell r="B242" t="str">
            <v>85903003</v>
          </cell>
          <cell r="C242">
            <v>12754.94</v>
          </cell>
        </row>
        <row r="243">
          <cell r="B243" t="str">
            <v>85903099009</v>
          </cell>
          <cell r="C243">
            <v>0</v>
          </cell>
        </row>
        <row r="244">
          <cell r="B244" t="str">
            <v>85903099002</v>
          </cell>
          <cell r="C244">
            <v>0</v>
          </cell>
        </row>
        <row r="245">
          <cell r="B245" t="str">
            <v>85909099003</v>
          </cell>
          <cell r="C245">
            <v>0</v>
          </cell>
        </row>
        <row r="246">
          <cell r="B246" t="str">
            <v>85951002</v>
          </cell>
          <cell r="C246">
            <v>0</v>
          </cell>
        </row>
        <row r="247">
          <cell r="B247" t="str">
            <v>85951004</v>
          </cell>
          <cell r="C247">
            <v>0</v>
          </cell>
        </row>
        <row r="248">
          <cell r="B248" t="str">
            <v>85951009</v>
          </cell>
          <cell r="C248">
            <v>0</v>
          </cell>
        </row>
        <row r="249">
          <cell r="B249" t="str">
            <v>85951010</v>
          </cell>
          <cell r="C249">
            <v>0</v>
          </cell>
        </row>
        <row r="250">
          <cell r="B250" t="str">
            <v>85951011</v>
          </cell>
          <cell r="C250">
            <v>14876.52</v>
          </cell>
        </row>
        <row r="251">
          <cell r="B251" t="str">
            <v>85503099007</v>
          </cell>
          <cell r="C251">
            <v>0</v>
          </cell>
        </row>
        <row r="252">
          <cell r="B252" t="str">
            <v>85503099007</v>
          </cell>
          <cell r="C252">
            <v>0</v>
          </cell>
        </row>
        <row r="253">
          <cell r="A253" t="str">
            <v>AJUSTE DE EJERCICIOS ANTERIORES</v>
          </cell>
          <cell r="D253">
            <v>33014.300000000003</v>
          </cell>
        </row>
        <row r="254">
          <cell r="A254" t="str">
            <v>.</v>
          </cell>
          <cell r="B254" t="str">
            <v>85955</v>
          </cell>
          <cell r="C254">
            <v>33014.300000000003</v>
          </cell>
        </row>
        <row r="255">
          <cell r="A255" t="str">
            <v>GASTOS DE OPERACIÓN</v>
          </cell>
        </row>
        <row r="256">
          <cell r="A256" t="str">
            <v>FINANCIEROS</v>
          </cell>
        </row>
        <row r="257">
          <cell r="A257" t="str">
            <v>.</v>
          </cell>
          <cell r="B257" t="str">
            <v>INTERESES, COMISIONES Y OTROS S/PRESTAMOS</v>
          </cell>
          <cell r="D257">
            <v>241726.34</v>
          </cell>
        </row>
        <row r="258">
          <cell r="A258" t="str">
            <v>.</v>
          </cell>
          <cell r="B258" t="str">
            <v>83609</v>
          </cell>
          <cell r="C258">
            <v>241726.34</v>
          </cell>
        </row>
        <row r="259">
          <cell r="A259" t="str">
            <v>.</v>
          </cell>
          <cell r="B259" t="str">
            <v>INTERESES, COMISIONES Y OTROS S/TITULOS VALORES</v>
          </cell>
          <cell r="D259">
            <v>1678407.98</v>
          </cell>
        </row>
        <row r="260">
          <cell r="A260" t="str">
            <v>.</v>
          </cell>
          <cell r="B260" t="str">
            <v>83605</v>
          </cell>
          <cell r="C260">
            <v>1678407.98</v>
          </cell>
        </row>
        <row r="261">
          <cell r="A261" t="str">
            <v>.</v>
          </cell>
          <cell r="B261" t="str">
            <v>INTERESES SOBRE DEPOSITOS DE COTIZACIONES</v>
          </cell>
          <cell r="D261">
            <v>161240.04</v>
          </cell>
        </row>
        <row r="262">
          <cell r="B262" t="str">
            <v>83709004001</v>
          </cell>
          <cell r="C262">
            <v>161240.04</v>
          </cell>
        </row>
        <row r="263">
          <cell r="A263" t="str">
            <v>.</v>
          </cell>
          <cell r="B263" t="str">
            <v>COMISIONES A FAVOR DEL I.S.S.S.</v>
          </cell>
          <cell r="D263">
            <v>84.88</v>
          </cell>
        </row>
        <row r="264">
          <cell r="A264" t="str">
            <v>.</v>
          </cell>
          <cell r="B264" t="str">
            <v>83601003001</v>
          </cell>
          <cell r="C264">
            <v>84.88</v>
          </cell>
        </row>
        <row r="265">
          <cell r="A265" t="str">
            <v>.</v>
          </cell>
          <cell r="B265" t="str">
            <v>IMPUESTO (IVA)</v>
          </cell>
          <cell r="D265">
            <v>0</v>
          </cell>
        </row>
        <row r="266">
          <cell r="A266" t="str">
            <v>.</v>
          </cell>
          <cell r="B266" t="str">
            <v>83603004</v>
          </cell>
          <cell r="C266">
            <v>0</v>
          </cell>
        </row>
        <row r="267">
          <cell r="A267" t="str">
            <v>.</v>
          </cell>
          <cell r="B267" t="str">
            <v>OTROS GASTOS FINANCIEROS</v>
          </cell>
          <cell r="D267">
            <v>89404.42</v>
          </cell>
        </row>
        <row r="268">
          <cell r="A268" t="str">
            <v>.</v>
          </cell>
          <cell r="B268" t="str">
            <v>83601003003</v>
          </cell>
          <cell r="C268">
            <v>2053.4499999999998</v>
          </cell>
        </row>
        <row r="269">
          <cell r="A269" t="str">
            <v>.</v>
          </cell>
          <cell r="B269" t="str">
            <v>83601003004</v>
          </cell>
          <cell r="C269">
            <v>87350.97</v>
          </cell>
        </row>
        <row r="270">
          <cell r="A270" t="str">
            <v>.</v>
          </cell>
          <cell r="B270" t="str">
            <v>83903001</v>
          </cell>
          <cell r="C270">
            <v>0</v>
          </cell>
        </row>
        <row r="271">
          <cell r="A271" t="str">
            <v>SANEAMIENTO DE PRÉSTAMOS (NETO)</v>
          </cell>
          <cell r="D271">
            <v>966674.37999999989</v>
          </cell>
        </row>
        <row r="272">
          <cell r="A272" t="str">
            <v>+</v>
          </cell>
          <cell r="B272" t="str">
            <v>83813001</v>
          </cell>
          <cell r="C272">
            <v>0</v>
          </cell>
        </row>
        <row r="273">
          <cell r="B273" t="str">
            <v>83813003</v>
          </cell>
          <cell r="C273">
            <v>2.4</v>
          </cell>
        </row>
        <row r="274">
          <cell r="A274" t="str">
            <v>+</v>
          </cell>
          <cell r="B274" t="str">
            <v>83813004</v>
          </cell>
          <cell r="C274">
            <v>800000</v>
          </cell>
        </row>
        <row r="275">
          <cell r="A275" t="str">
            <v>+</v>
          </cell>
          <cell r="B275" t="str">
            <v>83813005</v>
          </cell>
          <cell r="C275">
            <v>0</v>
          </cell>
        </row>
        <row r="276">
          <cell r="A276" t="str">
            <v>+</v>
          </cell>
          <cell r="B276" t="str">
            <v>83813008</v>
          </cell>
          <cell r="C276">
            <v>0</v>
          </cell>
        </row>
        <row r="277">
          <cell r="A277" t="str">
            <v>-</v>
          </cell>
          <cell r="B277" t="str">
            <v>85951002</v>
          </cell>
          <cell r="C277">
            <v>-764840.56</v>
          </cell>
        </row>
        <row r="278">
          <cell r="A278" t="str">
            <v>-</v>
          </cell>
          <cell r="B278" t="str">
            <v>85951004</v>
          </cell>
          <cell r="C278">
            <v>-44741.93</v>
          </cell>
        </row>
        <row r="279">
          <cell r="A279" t="str">
            <v>+</v>
          </cell>
          <cell r="B279" t="str">
            <v>83813009</v>
          </cell>
          <cell r="C279">
            <v>991130.99</v>
          </cell>
        </row>
        <row r="280">
          <cell r="B280" t="str">
            <v>85951010</v>
          </cell>
          <cell r="C280">
            <v>0</v>
          </cell>
        </row>
        <row r="281">
          <cell r="A281" t="str">
            <v>-</v>
          </cell>
          <cell r="B281" t="str">
            <v>85951011</v>
          </cell>
          <cell r="C281">
            <v>-14876.52</v>
          </cell>
        </row>
        <row r="282">
          <cell r="B282" t="str">
            <v>85951013</v>
          </cell>
          <cell r="C282">
            <v>0</v>
          </cell>
        </row>
        <row r="283">
          <cell r="A283" t="str">
            <v>-</v>
          </cell>
          <cell r="B283" t="str">
            <v>85951014</v>
          </cell>
          <cell r="C283">
            <v>0</v>
          </cell>
        </row>
        <row r="284">
          <cell r="A284" t="str">
            <v>-</v>
          </cell>
          <cell r="B284" t="str">
            <v>85951015</v>
          </cell>
          <cell r="C284">
            <v>0</v>
          </cell>
        </row>
        <row r="285">
          <cell r="A285" t="str">
            <v>ADMINISTRATIVOS</v>
          </cell>
        </row>
        <row r="286">
          <cell r="A286" t="str">
            <v>.</v>
          </cell>
          <cell r="B286" t="str">
            <v>SALARIOS Y OTRAS REMUNERACIONES</v>
          </cell>
          <cell r="D286">
            <v>1821631.18</v>
          </cell>
        </row>
        <row r="287">
          <cell r="A287" t="str">
            <v>.</v>
          </cell>
          <cell r="B287" t="str">
            <v>833</v>
          </cell>
          <cell r="C287">
            <v>1821631.18</v>
          </cell>
        </row>
        <row r="288">
          <cell r="A288" t="str">
            <v>.</v>
          </cell>
          <cell r="B288" t="str">
            <v>COMPRAS DE MAQUINARIAS Y EQUIPOS</v>
          </cell>
          <cell r="D288">
            <v>9178.36</v>
          </cell>
        </row>
        <row r="289">
          <cell r="A289" t="str">
            <v>.</v>
          </cell>
          <cell r="B289" t="str">
            <v>835</v>
          </cell>
          <cell r="C289">
            <v>9178.36</v>
          </cell>
        </row>
        <row r="290">
          <cell r="A290" t="str">
            <v>.</v>
          </cell>
          <cell r="B290" t="str">
            <v>TRANSFERENCIAS OTORGADAS</v>
          </cell>
          <cell r="D290">
            <v>22.85999999998603</v>
          </cell>
        </row>
        <row r="291">
          <cell r="A291" t="str">
            <v>+</v>
          </cell>
          <cell r="B291" t="str">
            <v>837</v>
          </cell>
          <cell r="C291">
            <v>161262.9</v>
          </cell>
        </row>
        <row r="292">
          <cell r="B292" t="str">
            <v>83799001</v>
          </cell>
          <cell r="C292">
            <v>0</v>
          </cell>
          <cell r="D292" t="str">
            <v>*</v>
          </cell>
        </row>
        <row r="293">
          <cell r="B293" t="str">
            <v>83799002</v>
          </cell>
          <cell r="C293">
            <v>0</v>
          </cell>
        </row>
        <row r="294">
          <cell r="A294" t="str">
            <v>-</v>
          </cell>
          <cell r="B294" t="str">
            <v>85699001</v>
          </cell>
          <cell r="C294">
            <v>0</v>
          </cell>
        </row>
        <row r="295">
          <cell r="A295" t="str">
            <v>-</v>
          </cell>
          <cell r="B295" t="str">
            <v>85699002</v>
          </cell>
          <cell r="C295">
            <v>0</v>
          </cell>
        </row>
        <row r="296">
          <cell r="B296" t="str">
            <v>83709003005</v>
          </cell>
          <cell r="C296">
            <v>0</v>
          </cell>
        </row>
        <row r="297">
          <cell r="A297" t="str">
            <v>-</v>
          </cell>
          <cell r="B297" t="str">
            <v>83709004001</v>
          </cell>
          <cell r="C297">
            <v>-161240.04</v>
          </cell>
        </row>
        <row r="298">
          <cell r="A298" t="str">
            <v>.</v>
          </cell>
          <cell r="B298" t="str">
            <v>DEPRECIACIONES Y AMORTIZACIONES</v>
          </cell>
          <cell r="D298">
            <v>597171.07999999996</v>
          </cell>
        </row>
        <row r="299">
          <cell r="A299" t="str">
            <v>+</v>
          </cell>
          <cell r="B299" t="str">
            <v>83811</v>
          </cell>
          <cell r="C299">
            <v>497636.62</v>
          </cell>
        </row>
        <row r="300">
          <cell r="A300" t="str">
            <v>+</v>
          </cell>
          <cell r="B300" t="str">
            <v>83815</v>
          </cell>
          <cell r="C300">
            <v>99534.46</v>
          </cell>
        </row>
        <row r="301">
          <cell r="A301" t="str">
            <v>-</v>
          </cell>
          <cell r="B301" t="str">
            <v>85951015</v>
          </cell>
          <cell r="C301">
            <v>0</v>
          </cell>
        </row>
        <row r="302">
          <cell r="A302" t="str">
            <v>.</v>
          </cell>
          <cell r="B302" t="str">
            <v>GASTOS DE BIENES, CONSUMO Y SERVICIOS</v>
          </cell>
          <cell r="D302">
            <v>1190033.1299999999</v>
          </cell>
        </row>
        <row r="303">
          <cell r="A303" t="str">
            <v>+</v>
          </cell>
          <cell r="B303" t="str">
            <v>83169001</v>
          </cell>
          <cell r="C303">
            <v>0</v>
          </cell>
        </row>
        <row r="304">
          <cell r="A304" t="str">
            <v>+</v>
          </cell>
          <cell r="B304" t="str">
            <v>83169002</v>
          </cell>
          <cell r="C304">
            <v>0</v>
          </cell>
        </row>
        <row r="305">
          <cell r="A305" t="str">
            <v>+</v>
          </cell>
          <cell r="B305" t="str">
            <v>834</v>
          </cell>
          <cell r="C305">
            <v>1186046.22</v>
          </cell>
        </row>
        <row r="306">
          <cell r="A306" t="str">
            <v>+</v>
          </cell>
          <cell r="B306" t="str">
            <v>83501</v>
          </cell>
          <cell r="C306">
            <v>0</v>
          </cell>
        </row>
        <row r="307">
          <cell r="A307" t="str">
            <v>+</v>
          </cell>
          <cell r="B307" t="str">
            <v>83503</v>
          </cell>
          <cell r="C307">
            <v>0</v>
          </cell>
        </row>
        <row r="308">
          <cell r="A308" t="str">
            <v>+</v>
          </cell>
          <cell r="B308" t="str">
            <v>83507</v>
          </cell>
          <cell r="C308">
            <v>0</v>
          </cell>
        </row>
        <row r="309">
          <cell r="A309" t="str">
            <v>+</v>
          </cell>
          <cell r="B309" t="str">
            <v>83513</v>
          </cell>
          <cell r="C309">
            <v>0</v>
          </cell>
        </row>
        <row r="310">
          <cell r="A310" t="str">
            <v>+</v>
          </cell>
          <cell r="B310" t="str">
            <v>83603099001</v>
          </cell>
          <cell r="C310">
            <v>3936.91</v>
          </cell>
        </row>
        <row r="311">
          <cell r="A311" t="str">
            <v>+</v>
          </cell>
          <cell r="B311" t="str">
            <v>83806001</v>
          </cell>
          <cell r="C311">
            <v>0</v>
          </cell>
        </row>
        <row r="312">
          <cell r="A312" t="str">
            <v>+</v>
          </cell>
          <cell r="B312" t="str">
            <v>83601001</v>
          </cell>
          <cell r="C312">
            <v>0</v>
          </cell>
        </row>
        <row r="313">
          <cell r="A313" t="str">
            <v>+</v>
          </cell>
          <cell r="B313" t="str">
            <v>83601002</v>
          </cell>
          <cell r="C313">
            <v>50</v>
          </cell>
        </row>
        <row r="314">
          <cell r="A314" t="str">
            <v>+</v>
          </cell>
          <cell r="B314" t="str">
            <v>83809001</v>
          </cell>
          <cell r="C314">
            <v>0</v>
          </cell>
        </row>
        <row r="315">
          <cell r="A315" t="str">
            <v>SANEAMIENTO DE ACTIVOS EXTRAORDINARIOS</v>
          </cell>
          <cell r="D315">
            <v>1695187.6</v>
          </cell>
        </row>
        <row r="316">
          <cell r="A316" t="str">
            <v>.</v>
          </cell>
          <cell r="B316" t="str">
            <v>83817</v>
          </cell>
          <cell r="C316">
            <v>1695187.6</v>
          </cell>
        </row>
        <row r="317">
          <cell r="A317" t="str">
            <v>.</v>
          </cell>
          <cell r="B317" t="str">
            <v>85951006</v>
          </cell>
          <cell r="C317">
            <v>0</v>
          </cell>
        </row>
        <row r="318">
          <cell r="A318" t="str">
            <v>AJUSTES DE EJERCICIOS ANTERIORES</v>
          </cell>
          <cell r="D318">
            <v>7678.28</v>
          </cell>
        </row>
        <row r="319">
          <cell r="B319" t="str">
            <v>83903</v>
          </cell>
          <cell r="C319">
            <v>0</v>
          </cell>
        </row>
        <row r="320">
          <cell r="A320" t="str">
            <v>.</v>
          </cell>
          <cell r="B320" t="str">
            <v>83955</v>
          </cell>
          <cell r="C320">
            <v>7678.28</v>
          </cell>
        </row>
        <row r="321">
          <cell r="A321" t="str">
            <v>Resultado del Ejercicio Corriente</v>
          </cell>
        </row>
        <row r="322">
          <cell r="A322" t="str">
            <v xml:space="preserve">               NCB-022</v>
          </cell>
          <cell r="D322">
            <v>-824456.6100000001</v>
          </cell>
        </row>
        <row r="323">
          <cell r="A323" t="str">
            <v>+</v>
          </cell>
          <cell r="B323" t="str">
            <v>83813001</v>
          </cell>
          <cell r="C323">
            <v>0</v>
          </cell>
        </row>
        <row r="324">
          <cell r="A324" t="str">
            <v>+</v>
          </cell>
          <cell r="B324" t="str">
            <v>83813004</v>
          </cell>
          <cell r="C324">
            <v>0</v>
          </cell>
        </row>
        <row r="325">
          <cell r="A325" t="str">
            <v>+</v>
          </cell>
          <cell r="B325" t="str">
            <v>83813003</v>
          </cell>
          <cell r="C325">
            <v>2.4</v>
          </cell>
        </row>
        <row r="326">
          <cell r="A326" t="str">
            <v>+</v>
          </cell>
          <cell r="B326" t="str">
            <v>83813005</v>
          </cell>
          <cell r="C326">
            <v>0</v>
          </cell>
        </row>
        <row r="327">
          <cell r="A327" t="str">
            <v>+</v>
          </cell>
          <cell r="B327" t="str">
            <v>83813008</v>
          </cell>
          <cell r="C327">
            <v>0</v>
          </cell>
        </row>
        <row r="328">
          <cell r="A328" t="str">
            <v>-</v>
          </cell>
          <cell r="B328" t="str">
            <v>85951001</v>
          </cell>
          <cell r="C328">
            <v>0</v>
          </cell>
        </row>
        <row r="329">
          <cell r="A329" t="str">
            <v>-</v>
          </cell>
          <cell r="B329" t="str">
            <v>85951002</v>
          </cell>
          <cell r="C329">
            <v>-764840.56</v>
          </cell>
        </row>
        <row r="330">
          <cell r="A330" t="str">
            <v>-</v>
          </cell>
          <cell r="B330" t="str">
            <v>85951004</v>
          </cell>
          <cell r="C330">
            <v>-44741.93</v>
          </cell>
        </row>
        <row r="331">
          <cell r="A331" t="str">
            <v>-</v>
          </cell>
          <cell r="B331" t="str">
            <v>85951011</v>
          </cell>
          <cell r="C331">
            <v>-14876.52</v>
          </cell>
        </row>
        <row r="332">
          <cell r="A332" t="str">
            <v>-</v>
          </cell>
          <cell r="B332" t="str">
            <v>85951013</v>
          </cell>
          <cell r="C332">
            <v>0</v>
          </cell>
        </row>
        <row r="333">
          <cell r="A333" t="str">
            <v>-</v>
          </cell>
          <cell r="B333" t="str">
            <v>85951014</v>
          </cell>
          <cell r="C333">
            <v>0</v>
          </cell>
        </row>
        <row r="334">
          <cell r="A334" t="str">
            <v>-</v>
          </cell>
          <cell r="B334" t="str">
            <v>85951015</v>
          </cell>
          <cell r="C334">
            <v>0</v>
          </cell>
        </row>
        <row r="335">
          <cell r="A335" t="str">
            <v xml:space="preserve">               RSVA. P/C CAP. V.</v>
          </cell>
          <cell r="D335">
            <v>800000</v>
          </cell>
        </row>
        <row r="336">
          <cell r="A336" t="str">
            <v>+</v>
          </cell>
          <cell r="B336" t="str">
            <v>83813004</v>
          </cell>
          <cell r="C336">
            <v>800000</v>
          </cell>
        </row>
        <row r="337">
          <cell r="A337" t="str">
            <v xml:space="preserve">               RSVA. P/CRED.REEST.</v>
          </cell>
          <cell r="D337">
            <v>991130.99</v>
          </cell>
        </row>
        <row r="338">
          <cell r="A338" t="str">
            <v>+</v>
          </cell>
          <cell r="B338" t="str">
            <v>83813009</v>
          </cell>
          <cell r="C338">
            <v>991130.99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5"/>
  <sheetViews>
    <sheetView showGridLines="0" tabSelected="1" zoomScale="90" zoomScaleNormal="90" workbookViewId="0">
      <selection activeCell="A2" sqref="A2:J2"/>
    </sheetView>
  </sheetViews>
  <sheetFormatPr baseColWidth="10" defaultRowHeight="15" x14ac:dyDescent="0.25"/>
  <cols>
    <col min="1" max="1" width="2.42578125" customWidth="1"/>
    <col min="2" max="2" width="58.7109375" customWidth="1"/>
    <col min="3" max="3" width="18.7109375" customWidth="1"/>
    <col min="4" max="4" width="19.7109375" customWidth="1"/>
    <col min="5" max="5" width="5.7109375" customWidth="1"/>
    <col min="6" max="6" width="3.7109375" customWidth="1"/>
    <col min="7" max="7" width="46.85546875" customWidth="1"/>
    <col min="8" max="9" width="18.7109375" customWidth="1"/>
    <col min="10" max="10" width="23.7109375" customWidth="1"/>
  </cols>
  <sheetData>
    <row r="1" spans="1:10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ht="15.7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</row>
    <row r="3" spans="1:10" ht="15.75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</row>
    <row r="4" spans="1:10" x14ac:dyDescent="0.25">
      <c r="A4" s="2"/>
      <c r="B4" s="3"/>
      <c r="C4" s="2"/>
      <c r="D4" s="4"/>
      <c r="E4" s="2"/>
      <c r="F4" s="2"/>
      <c r="G4" s="2"/>
      <c r="H4" s="2"/>
      <c r="I4" s="2"/>
      <c r="J4" s="2"/>
    </row>
    <row r="5" spans="1:10" x14ac:dyDescent="0.25">
      <c r="A5" s="5"/>
      <c r="B5" s="5"/>
      <c r="C5" s="5"/>
      <c r="D5" s="5"/>
      <c r="E5" s="5"/>
      <c r="F5" s="5"/>
      <c r="G5" s="5"/>
      <c r="H5" s="5"/>
      <c r="I5" s="5"/>
      <c r="J5" s="5"/>
    </row>
    <row r="6" spans="1:10" x14ac:dyDescent="0.25">
      <c r="A6" s="6" t="s">
        <v>3</v>
      </c>
      <c r="B6" s="6"/>
      <c r="C6" s="7"/>
      <c r="D6" s="8"/>
      <c r="E6" s="9"/>
      <c r="F6" s="6" t="s">
        <v>4</v>
      </c>
      <c r="G6" s="6"/>
      <c r="H6" s="10"/>
      <c r="I6" s="2"/>
      <c r="J6" s="2"/>
    </row>
    <row r="7" spans="1:10" x14ac:dyDescent="0.25">
      <c r="A7" s="11" t="s">
        <v>5</v>
      </c>
      <c r="B7" s="12"/>
      <c r="C7" s="13"/>
      <c r="D7" s="14">
        <f>SUM(C8:C10)</f>
        <v>38332299.349999994</v>
      </c>
      <c r="E7" s="15"/>
      <c r="F7" s="16" t="s">
        <v>6</v>
      </c>
      <c r="G7" s="12"/>
      <c r="H7" s="17"/>
      <c r="I7" s="18"/>
      <c r="J7" s="19">
        <f>SUM(I8:I9)</f>
        <v>8012859.1400000006</v>
      </c>
    </row>
    <row r="8" spans="1:10" ht="16.5" x14ac:dyDescent="0.3">
      <c r="A8" s="20"/>
      <c r="B8" s="21" t="s">
        <v>7</v>
      </c>
      <c r="C8" s="22">
        <v>4700</v>
      </c>
      <c r="D8" s="23"/>
      <c r="E8" s="2"/>
      <c r="F8" s="16"/>
      <c r="G8" s="21" t="s">
        <v>8</v>
      </c>
      <c r="H8" s="24"/>
      <c r="I8" s="22">
        <v>5324688.57</v>
      </c>
      <c r="J8" s="23"/>
    </row>
    <row r="9" spans="1:10" ht="16.5" x14ac:dyDescent="0.3">
      <c r="A9" s="20"/>
      <c r="B9" s="21" t="s">
        <v>9</v>
      </c>
      <c r="C9" s="22">
        <v>23822599.349999998</v>
      </c>
      <c r="D9" s="23"/>
      <c r="E9" s="2"/>
      <c r="F9" s="16"/>
      <c r="G9" s="25" t="s">
        <v>10</v>
      </c>
      <c r="H9" s="26"/>
      <c r="I9" s="27">
        <v>2688170.57</v>
      </c>
      <c r="J9" s="23"/>
    </row>
    <row r="10" spans="1:10" ht="16.5" x14ac:dyDescent="0.3">
      <c r="A10" s="11"/>
      <c r="B10" s="21" t="s">
        <v>11</v>
      </c>
      <c r="C10" s="28">
        <v>14505000</v>
      </c>
      <c r="D10" s="29"/>
      <c r="E10" s="15"/>
      <c r="F10" s="30"/>
      <c r="G10" s="31"/>
      <c r="H10" s="26"/>
      <c r="I10" s="32"/>
      <c r="J10" s="23"/>
    </row>
    <row r="11" spans="1:10" x14ac:dyDescent="0.25">
      <c r="A11" s="33"/>
      <c r="B11" s="3"/>
      <c r="C11" s="13"/>
      <c r="D11" s="29"/>
      <c r="E11" s="15"/>
      <c r="F11" s="16" t="s">
        <v>12</v>
      </c>
      <c r="G11" s="34"/>
      <c r="H11" s="35"/>
      <c r="I11" s="36"/>
      <c r="J11" s="19">
        <f>SUM(I12)</f>
        <v>216289757.13999999</v>
      </c>
    </row>
    <row r="12" spans="1:10" ht="16.5" x14ac:dyDescent="0.3">
      <c r="A12" s="37" t="s">
        <v>13</v>
      </c>
      <c r="B12" s="12"/>
      <c r="C12" s="13"/>
      <c r="D12" s="19">
        <f>SUM(C13:C15)</f>
        <v>12834971.139999999</v>
      </c>
      <c r="E12" s="15"/>
      <c r="F12" s="16"/>
      <c r="G12" s="25" t="s">
        <v>14</v>
      </c>
      <c r="H12" s="26"/>
      <c r="I12" s="27">
        <v>216289757.13999999</v>
      </c>
      <c r="J12" s="23"/>
    </row>
    <row r="13" spans="1:10" ht="16.5" x14ac:dyDescent="0.3">
      <c r="A13" s="37"/>
      <c r="B13" s="21" t="s">
        <v>15</v>
      </c>
      <c r="C13" s="22">
        <v>3605504.8000000003</v>
      </c>
      <c r="D13" s="29"/>
      <c r="E13" s="15"/>
      <c r="F13" s="16"/>
      <c r="G13" s="25"/>
      <c r="H13" s="26"/>
      <c r="I13" s="32"/>
      <c r="J13" s="23"/>
    </row>
    <row r="14" spans="1:10" ht="16.5" x14ac:dyDescent="0.3">
      <c r="A14" s="37"/>
      <c r="B14" s="21" t="s">
        <v>16</v>
      </c>
      <c r="C14" s="22">
        <v>-598412.38</v>
      </c>
      <c r="D14" s="29"/>
      <c r="E14" s="15"/>
      <c r="F14" s="16" t="s">
        <v>17</v>
      </c>
      <c r="G14" s="34"/>
      <c r="H14" s="35"/>
      <c r="I14" s="36"/>
      <c r="J14" s="19">
        <f>SUM(I15+I16)</f>
        <v>40933849.399999999</v>
      </c>
    </row>
    <row r="15" spans="1:10" ht="16.5" x14ac:dyDescent="0.3">
      <c r="A15" s="37"/>
      <c r="B15" s="21" t="s">
        <v>18</v>
      </c>
      <c r="C15" s="28">
        <v>9827878.7199999988</v>
      </c>
      <c r="D15" s="29"/>
      <c r="E15" s="15"/>
      <c r="F15" s="16"/>
      <c r="G15" s="25" t="s">
        <v>19</v>
      </c>
      <c r="H15" s="26"/>
      <c r="I15" s="38">
        <v>30933849.399999999</v>
      </c>
      <c r="J15" s="29"/>
    </row>
    <row r="16" spans="1:10" ht="16.5" x14ac:dyDescent="0.3">
      <c r="A16" s="39"/>
      <c r="B16" s="3"/>
      <c r="C16" s="13"/>
      <c r="D16" s="29"/>
      <c r="E16" s="2"/>
      <c r="F16" s="16"/>
      <c r="G16" s="25" t="s">
        <v>20</v>
      </c>
      <c r="H16" s="26"/>
      <c r="I16" s="27">
        <v>10000000</v>
      </c>
      <c r="J16" s="29"/>
    </row>
    <row r="17" spans="1:10" ht="16.5" x14ac:dyDescent="0.3">
      <c r="A17" s="37" t="s">
        <v>21</v>
      </c>
      <c r="B17" s="12"/>
      <c r="C17" s="13"/>
      <c r="D17" s="19">
        <f>SUM(C18:C20)</f>
        <v>491077.08000000566</v>
      </c>
      <c r="E17" s="2"/>
      <c r="F17" s="16" t="s">
        <v>22</v>
      </c>
      <c r="G17" s="25"/>
      <c r="H17" s="26"/>
      <c r="I17" s="32"/>
      <c r="J17" s="29"/>
    </row>
    <row r="18" spans="1:10" ht="16.5" x14ac:dyDescent="0.3">
      <c r="A18" s="40"/>
      <c r="B18" s="21" t="s">
        <v>23</v>
      </c>
      <c r="C18" s="22">
        <v>49622.670000000006</v>
      </c>
      <c r="D18" s="23"/>
      <c r="E18" s="2"/>
      <c r="F18" s="41" t="s">
        <v>24</v>
      </c>
      <c r="G18" s="34"/>
      <c r="H18" s="35"/>
      <c r="I18" s="36"/>
      <c r="J18" s="19">
        <f>I19</f>
        <v>220040381.90000001</v>
      </c>
    </row>
    <row r="19" spans="1:10" ht="16.5" x14ac:dyDescent="0.3">
      <c r="A19" s="40"/>
      <c r="B19" s="21" t="s">
        <v>25</v>
      </c>
      <c r="C19" s="22">
        <v>39500122.810000002</v>
      </c>
      <c r="D19" s="23"/>
      <c r="E19" s="2"/>
      <c r="F19" s="16"/>
      <c r="G19" s="25"/>
      <c r="H19" s="26"/>
      <c r="I19" s="27">
        <f>SUM(H20:H21)</f>
        <v>220040381.90000001</v>
      </c>
      <c r="J19" s="29"/>
    </row>
    <row r="20" spans="1:10" ht="16.5" x14ac:dyDescent="0.3">
      <c r="A20" s="40"/>
      <c r="B20" s="21" t="s">
        <v>26</v>
      </c>
      <c r="C20" s="28">
        <v>-39058668.399999999</v>
      </c>
      <c r="D20" s="23"/>
      <c r="E20" s="2"/>
      <c r="F20" s="16"/>
      <c r="G20" s="25" t="s">
        <v>27</v>
      </c>
      <c r="H20" s="42">
        <v>219879890.05000001</v>
      </c>
      <c r="I20" s="32"/>
      <c r="J20" s="29"/>
    </row>
    <row r="21" spans="1:10" ht="16.5" x14ac:dyDescent="0.3">
      <c r="A21" s="40"/>
      <c r="B21" s="43"/>
      <c r="C21" s="44"/>
      <c r="D21" s="23"/>
      <c r="E21" s="2"/>
      <c r="F21" s="30"/>
      <c r="G21" s="25" t="s">
        <v>28</v>
      </c>
      <c r="H21" s="27">
        <v>160491.85</v>
      </c>
      <c r="I21" s="32"/>
      <c r="J21" s="29"/>
    </row>
    <row r="22" spans="1:10" x14ac:dyDescent="0.25">
      <c r="A22" s="37" t="s">
        <v>29</v>
      </c>
      <c r="B22" s="3"/>
      <c r="C22" s="13"/>
      <c r="D22" s="19">
        <f>SUM(C23:C32)</f>
        <v>818393951.82999992</v>
      </c>
      <c r="E22" s="15"/>
      <c r="F22" s="16" t="s">
        <v>30</v>
      </c>
      <c r="G22" s="31"/>
      <c r="H22" s="26"/>
      <c r="I22" s="32"/>
      <c r="J22" s="29"/>
    </row>
    <row r="23" spans="1:10" ht="16.5" x14ac:dyDescent="0.3">
      <c r="A23" s="44"/>
      <c r="B23" s="21" t="s">
        <v>31</v>
      </c>
      <c r="C23" s="22">
        <v>889080780.70000005</v>
      </c>
      <c r="D23" s="45"/>
      <c r="E23" s="2"/>
      <c r="F23" s="16"/>
      <c r="G23" s="34"/>
      <c r="H23" s="35"/>
      <c r="I23" s="36"/>
      <c r="J23" s="19">
        <f>SUM(I24:I25)</f>
        <v>4013505</v>
      </c>
    </row>
    <row r="24" spans="1:10" ht="16.5" x14ac:dyDescent="0.3">
      <c r="A24" s="40"/>
      <c r="B24" s="21" t="s">
        <v>32</v>
      </c>
      <c r="C24" s="22">
        <v>50789642.799999997</v>
      </c>
      <c r="D24" s="23"/>
      <c r="E24" s="2"/>
      <c r="F24" s="16"/>
      <c r="G24" s="25" t="s">
        <v>33</v>
      </c>
      <c r="H24" s="26"/>
      <c r="I24" s="42">
        <v>133805.68</v>
      </c>
      <c r="J24" s="29"/>
    </row>
    <row r="25" spans="1:10" ht="16.5" x14ac:dyDescent="0.3">
      <c r="A25" s="40"/>
      <c r="B25" s="21" t="s">
        <v>34</v>
      </c>
      <c r="C25" s="22">
        <v>3716136.9699999997</v>
      </c>
      <c r="D25" s="23"/>
      <c r="E25" s="2"/>
      <c r="F25" s="16"/>
      <c r="G25" s="25" t="s">
        <v>35</v>
      </c>
      <c r="H25" s="26"/>
      <c r="I25" s="27">
        <v>3879699.32</v>
      </c>
      <c r="J25" s="29"/>
    </row>
    <row r="26" spans="1:10" ht="16.5" x14ac:dyDescent="0.3">
      <c r="A26" s="40"/>
      <c r="B26" s="21" t="s">
        <v>36</v>
      </c>
      <c r="C26" s="22">
        <v>-12882732.210000001</v>
      </c>
      <c r="D26" s="23"/>
      <c r="E26" s="2"/>
      <c r="F26" s="30"/>
      <c r="G26" s="25"/>
      <c r="H26" s="26"/>
      <c r="I26" s="42"/>
      <c r="J26" s="29"/>
    </row>
    <row r="27" spans="1:10" ht="16.5" x14ac:dyDescent="0.3">
      <c r="A27" s="40"/>
      <c r="B27" s="21" t="s">
        <v>37</v>
      </c>
      <c r="C27" s="22">
        <v>-54111602.659999996</v>
      </c>
      <c r="D27" s="23"/>
      <c r="E27" s="2"/>
      <c r="F27" s="16" t="s">
        <v>38</v>
      </c>
      <c r="G27" s="31"/>
      <c r="H27" s="26"/>
      <c r="I27" s="32"/>
      <c r="J27" s="29"/>
    </row>
    <row r="28" spans="1:10" ht="16.5" x14ac:dyDescent="0.3">
      <c r="A28" s="40"/>
      <c r="B28" s="25" t="s">
        <v>39</v>
      </c>
      <c r="C28" s="22">
        <v>-58514221.960000001</v>
      </c>
      <c r="D28" s="23"/>
      <c r="E28" s="2"/>
      <c r="F28" s="16"/>
      <c r="G28" s="25"/>
      <c r="H28" s="26"/>
      <c r="I28" s="32"/>
      <c r="J28" s="46">
        <f>SUM(I29:I29)</f>
        <v>2374333.6</v>
      </c>
    </row>
    <row r="29" spans="1:10" ht="16.5" x14ac:dyDescent="0.3">
      <c r="A29" s="40"/>
      <c r="B29" s="21" t="s">
        <v>40</v>
      </c>
      <c r="C29" s="22">
        <v>-166713.41</v>
      </c>
      <c r="D29" s="23"/>
      <c r="E29" s="2"/>
      <c r="F29" s="30"/>
      <c r="G29" s="25" t="s">
        <v>41</v>
      </c>
      <c r="H29" s="26"/>
      <c r="I29" s="27">
        <v>2374333.6</v>
      </c>
      <c r="J29" s="29"/>
    </row>
    <row r="30" spans="1:10" ht="16.5" x14ac:dyDescent="0.3">
      <c r="A30" s="40"/>
      <c r="B30" s="21" t="s">
        <v>42</v>
      </c>
      <c r="C30" s="22">
        <v>482644.93</v>
      </c>
      <c r="D30" s="23"/>
      <c r="E30" s="2"/>
      <c r="F30" s="30"/>
      <c r="G30" s="31"/>
      <c r="H30" s="26"/>
      <c r="I30" s="47"/>
      <c r="J30" s="29"/>
    </row>
    <row r="31" spans="1:10" ht="16.5" x14ac:dyDescent="0.3">
      <c r="A31" s="40"/>
      <c r="B31" s="21" t="s">
        <v>43</v>
      </c>
      <c r="C31" s="22">
        <v>4987.17</v>
      </c>
      <c r="D31" s="23"/>
      <c r="E31" s="2"/>
      <c r="F31" s="30"/>
      <c r="G31" s="31"/>
      <c r="H31" s="26"/>
      <c r="I31" s="47"/>
      <c r="J31" s="29"/>
    </row>
    <row r="32" spans="1:10" ht="17.25" thickBot="1" x14ac:dyDescent="0.35">
      <c r="A32" s="40"/>
      <c r="B32" s="21" t="s">
        <v>44</v>
      </c>
      <c r="C32" s="28">
        <v>-4970.5</v>
      </c>
      <c r="D32" s="23"/>
      <c r="E32" s="2"/>
      <c r="F32" s="30"/>
      <c r="G32" s="34" t="s">
        <v>45</v>
      </c>
      <c r="H32" s="26"/>
      <c r="I32" s="47"/>
      <c r="J32" s="48">
        <f>SUM(J7:J31)</f>
        <v>491664686.18000001</v>
      </c>
    </row>
    <row r="33" spans="1:10" ht="17.25" thickTop="1" x14ac:dyDescent="0.3">
      <c r="A33" s="40"/>
      <c r="B33" s="49"/>
      <c r="C33" s="49"/>
      <c r="D33" s="23"/>
      <c r="E33" s="15"/>
      <c r="F33" s="50" t="s">
        <v>46</v>
      </c>
      <c r="G33" s="51"/>
      <c r="H33" s="26"/>
      <c r="I33" s="47"/>
      <c r="J33" s="52"/>
    </row>
    <row r="34" spans="1:10" ht="16.5" x14ac:dyDescent="0.3">
      <c r="A34" s="37" t="s">
        <v>47</v>
      </c>
      <c r="B34" s="3"/>
      <c r="C34" s="13"/>
      <c r="D34" s="19">
        <f>SUM(C35:C39)</f>
        <v>13152875.880000001</v>
      </c>
      <c r="E34" s="2"/>
      <c r="F34" s="53" t="s">
        <v>48</v>
      </c>
      <c r="G34" s="25"/>
      <c r="H34" s="26"/>
      <c r="I34" s="32"/>
      <c r="J34" s="29"/>
    </row>
    <row r="35" spans="1:10" ht="16.5" x14ac:dyDescent="0.3">
      <c r="A35" s="44"/>
      <c r="B35" s="21" t="s">
        <v>49</v>
      </c>
      <c r="C35" s="22">
        <v>12268893.09</v>
      </c>
      <c r="D35" s="45"/>
      <c r="E35" s="2"/>
      <c r="F35" s="54"/>
      <c r="G35" s="25"/>
      <c r="H35" s="26"/>
      <c r="I35" s="36"/>
      <c r="J35" s="19">
        <f>SUM(I36:I39)</f>
        <v>53816007.5</v>
      </c>
    </row>
    <row r="36" spans="1:10" ht="16.5" x14ac:dyDescent="0.3">
      <c r="A36" s="40"/>
      <c r="B36" s="21" t="s">
        <v>50</v>
      </c>
      <c r="C36" s="22">
        <v>-4541621.6399999997</v>
      </c>
      <c r="D36" s="23"/>
      <c r="E36" s="2"/>
      <c r="F36" s="54"/>
      <c r="G36" s="55" t="s">
        <v>51</v>
      </c>
      <c r="H36" s="47"/>
      <c r="I36" s="38">
        <v>6635428.5700000003</v>
      </c>
      <c r="J36" s="29"/>
    </row>
    <row r="37" spans="1:10" ht="16.5" x14ac:dyDescent="0.3">
      <c r="A37" s="40"/>
      <c r="B37" s="21" t="s">
        <v>52</v>
      </c>
      <c r="C37" s="22">
        <v>4406962.21</v>
      </c>
      <c r="D37" s="23"/>
      <c r="E37" s="2"/>
      <c r="F37" s="54"/>
      <c r="G37" s="55" t="s">
        <v>53</v>
      </c>
      <c r="H37" s="51"/>
      <c r="I37" s="42">
        <v>32517794.18</v>
      </c>
      <c r="J37" s="29"/>
    </row>
    <row r="38" spans="1:10" ht="16.5" x14ac:dyDescent="0.3">
      <c r="A38" s="40"/>
      <c r="B38" s="21" t="s">
        <v>54</v>
      </c>
      <c r="C38" s="22">
        <v>1728901.62</v>
      </c>
      <c r="D38" s="23"/>
      <c r="E38" s="2"/>
      <c r="F38" s="54"/>
      <c r="G38" s="56" t="s">
        <v>55</v>
      </c>
      <c r="H38" s="51"/>
      <c r="I38" s="42">
        <v>8956094.9900000002</v>
      </c>
      <c r="J38" s="29"/>
    </row>
    <row r="39" spans="1:10" ht="16.5" x14ac:dyDescent="0.3">
      <c r="A39" s="40"/>
      <c r="B39" s="21" t="s">
        <v>56</v>
      </c>
      <c r="C39" s="28">
        <v>-710259.4</v>
      </c>
      <c r="D39" s="23"/>
      <c r="E39" s="15"/>
      <c r="F39" s="15"/>
      <c r="G39" s="40" t="s">
        <v>57</v>
      </c>
      <c r="H39" s="57"/>
      <c r="I39" s="28">
        <v>5706689.7599999998</v>
      </c>
      <c r="J39" s="29"/>
    </row>
    <row r="40" spans="1:10" ht="16.5" x14ac:dyDescent="0.3">
      <c r="A40" s="40"/>
      <c r="B40" s="43"/>
      <c r="C40" s="44"/>
      <c r="D40" s="23"/>
      <c r="E40" s="2"/>
      <c r="F40" s="16" t="s">
        <v>58</v>
      </c>
      <c r="G40" s="58"/>
      <c r="H40" s="59"/>
      <c r="I40" s="18"/>
      <c r="J40" s="29"/>
    </row>
    <row r="41" spans="1:10" x14ac:dyDescent="0.25">
      <c r="A41" s="37" t="s">
        <v>59</v>
      </c>
      <c r="B41" s="3"/>
      <c r="C41" s="13"/>
      <c r="D41" s="46">
        <f>SUM(C42:C49)</f>
        <v>1571426.64</v>
      </c>
      <c r="E41" s="2"/>
      <c r="F41" s="37"/>
      <c r="G41" s="12"/>
      <c r="H41" s="17"/>
      <c r="I41" s="18"/>
      <c r="J41" s="60">
        <f>SUM(I42:I43)</f>
        <v>339295908.24000001</v>
      </c>
    </row>
    <row r="42" spans="1:10" ht="16.5" x14ac:dyDescent="0.3">
      <c r="A42" s="44"/>
      <c r="B42" s="21" t="s">
        <v>60</v>
      </c>
      <c r="C42" s="22">
        <v>2675.2</v>
      </c>
      <c r="D42" s="45"/>
      <c r="E42" s="2"/>
      <c r="F42" s="37"/>
      <c r="G42" s="21" t="s">
        <v>61</v>
      </c>
      <c r="H42" s="17"/>
      <c r="I42" s="61">
        <v>327658654.26999998</v>
      </c>
      <c r="J42" s="15"/>
    </row>
    <row r="43" spans="1:10" ht="16.5" x14ac:dyDescent="0.3">
      <c r="A43" s="40"/>
      <c r="B43" s="21" t="s">
        <v>62</v>
      </c>
      <c r="C43" s="22">
        <v>-2675.2</v>
      </c>
      <c r="D43" s="23"/>
      <c r="E43" s="2"/>
      <c r="F43" s="39"/>
      <c r="G43" s="21" t="s">
        <v>63</v>
      </c>
      <c r="H43" s="17"/>
      <c r="I43" s="28">
        <v>11637253.970000001</v>
      </c>
      <c r="J43" s="2"/>
    </row>
    <row r="44" spans="1:10" ht="16.5" x14ac:dyDescent="0.3">
      <c r="A44" s="40"/>
      <c r="B44" s="21"/>
      <c r="C44" s="22"/>
      <c r="D44" s="23"/>
      <c r="E44" s="2"/>
      <c r="F44" s="39"/>
      <c r="G44" s="3"/>
      <c r="H44" s="17"/>
      <c r="I44" s="18"/>
      <c r="J44" s="2"/>
    </row>
    <row r="45" spans="1:10" ht="16.5" x14ac:dyDescent="0.3">
      <c r="A45" s="40"/>
      <c r="B45" s="62" t="s">
        <v>64</v>
      </c>
      <c r="C45" s="63">
        <v>1231157.6200000001</v>
      </c>
      <c r="D45" s="23"/>
      <c r="E45" s="2"/>
      <c r="F45" s="2"/>
      <c r="G45" s="2"/>
      <c r="H45" s="13"/>
      <c r="I45" s="13"/>
      <c r="J45" s="59"/>
    </row>
    <row r="46" spans="1:10" ht="17.25" thickBot="1" x14ac:dyDescent="0.35">
      <c r="A46" s="40"/>
      <c r="B46" s="21" t="s">
        <v>65</v>
      </c>
      <c r="C46" s="63">
        <v>2020204.84</v>
      </c>
      <c r="D46" s="23"/>
      <c r="E46" s="2"/>
      <c r="F46" s="15"/>
      <c r="G46" s="12" t="s">
        <v>66</v>
      </c>
      <c r="H46" s="18"/>
      <c r="I46" s="18"/>
      <c r="J46" s="64">
        <f>SUM(+J35+J41)</f>
        <v>393111915.74000001</v>
      </c>
    </row>
    <row r="47" spans="1:10" ht="17.25" thickTop="1" x14ac:dyDescent="0.3">
      <c r="A47" s="40"/>
      <c r="B47" s="21" t="s">
        <v>67</v>
      </c>
      <c r="C47" s="63">
        <v>-1697724.22</v>
      </c>
      <c r="D47" s="23"/>
      <c r="E47" s="2"/>
      <c r="F47" s="2"/>
      <c r="G47" s="2"/>
      <c r="H47" s="13"/>
      <c r="I47" s="13"/>
      <c r="J47" s="13"/>
    </row>
    <row r="48" spans="1:10" ht="16.5" x14ac:dyDescent="0.3">
      <c r="A48" s="40"/>
      <c r="B48" s="21" t="s">
        <v>68</v>
      </c>
      <c r="C48" s="61">
        <v>63050.96</v>
      </c>
      <c r="D48" s="23"/>
      <c r="E48" s="2"/>
      <c r="F48" s="2"/>
      <c r="G48" s="15"/>
      <c r="H48" s="18"/>
      <c r="I48" s="18"/>
      <c r="J48" s="18"/>
    </row>
    <row r="49" spans="1:10" ht="33" x14ac:dyDescent="0.3">
      <c r="A49" s="40"/>
      <c r="B49" s="65" t="s">
        <v>69</v>
      </c>
      <c r="C49" s="28">
        <v>-45262.559999999998</v>
      </c>
      <c r="D49" s="23"/>
      <c r="E49" s="2"/>
      <c r="F49" s="2"/>
      <c r="G49" s="15"/>
      <c r="H49" s="18"/>
      <c r="I49" s="18"/>
      <c r="J49" s="18"/>
    </row>
    <row r="50" spans="1:10" ht="16.5" x14ac:dyDescent="0.3">
      <c r="A50" s="40"/>
      <c r="B50" s="43"/>
      <c r="C50" s="44"/>
      <c r="D50" s="23"/>
      <c r="E50" s="2"/>
      <c r="F50" s="15"/>
      <c r="G50" s="15"/>
      <c r="H50" s="18"/>
      <c r="I50" s="18"/>
      <c r="J50" s="18"/>
    </row>
    <row r="51" spans="1:10" x14ac:dyDescent="0.25">
      <c r="A51" s="66"/>
      <c r="B51" s="3"/>
      <c r="C51" s="13"/>
      <c r="D51" s="23"/>
      <c r="E51" s="2"/>
      <c r="F51" s="15"/>
      <c r="G51" s="2"/>
      <c r="H51" s="13"/>
      <c r="I51" s="13"/>
      <c r="J51" s="13"/>
    </row>
    <row r="52" spans="1:10" ht="18" thickBot="1" x14ac:dyDescent="0.35">
      <c r="A52" s="67" t="s">
        <v>70</v>
      </c>
      <c r="B52" s="68"/>
      <c r="C52" s="69"/>
      <c r="D52" s="70">
        <f>SUM(D7:D47)</f>
        <v>884776601.91999996</v>
      </c>
      <c r="E52" s="71"/>
      <c r="F52" s="71"/>
      <c r="G52" s="15"/>
      <c r="H52" s="18"/>
      <c r="I52" s="18"/>
      <c r="J52" s="18"/>
    </row>
    <row r="53" spans="1:10" ht="18.75" thickTop="1" thickBot="1" x14ac:dyDescent="0.35">
      <c r="A53" s="72"/>
      <c r="B53" s="3"/>
      <c r="C53" s="13"/>
      <c r="D53" s="52"/>
      <c r="E53" s="2"/>
      <c r="F53" s="15"/>
      <c r="G53" s="73" t="s">
        <v>71</v>
      </c>
      <c r="H53" s="74"/>
      <c r="I53" s="69"/>
      <c r="J53" s="75">
        <f>J32+J46</f>
        <v>884776601.92000008</v>
      </c>
    </row>
    <row r="54" spans="1:10" ht="15.75" thickTop="1" x14ac:dyDescent="0.25">
      <c r="A54" s="72"/>
      <c r="B54" s="3"/>
      <c r="C54" s="13"/>
      <c r="D54" s="23"/>
      <c r="E54" s="2"/>
      <c r="F54" s="15"/>
      <c r="G54" s="2"/>
      <c r="H54" s="2"/>
      <c r="I54" s="2"/>
      <c r="J54" s="2"/>
    </row>
    <row r="55" spans="1:10" ht="18" thickBot="1" x14ac:dyDescent="0.35">
      <c r="A55" s="76" t="s">
        <v>72</v>
      </c>
      <c r="B55" s="68"/>
      <c r="C55" s="69"/>
      <c r="D55" s="77">
        <v>243206821.24000001</v>
      </c>
      <c r="E55" s="71"/>
      <c r="F55" s="71"/>
      <c r="G55" s="2"/>
      <c r="H55" s="13"/>
      <c r="I55" s="13"/>
      <c r="J55" s="13"/>
    </row>
    <row r="56" spans="1:10" ht="17.25" thickTop="1" thickBot="1" x14ac:dyDescent="0.3">
      <c r="A56" s="78"/>
      <c r="B56" s="43"/>
      <c r="C56" s="79"/>
      <c r="D56" s="80"/>
      <c r="E56" s="44"/>
      <c r="F56" s="49"/>
      <c r="G56" s="81" t="s">
        <v>73</v>
      </c>
      <c r="H56" s="74"/>
      <c r="I56" s="74"/>
      <c r="J56" s="82">
        <f>D55</f>
        <v>243206821.24000001</v>
      </c>
    </row>
    <row r="57" spans="1:10" ht="15.75" thickTop="1" x14ac:dyDescent="0.25">
      <c r="A57" s="78"/>
      <c r="B57" s="43"/>
      <c r="C57" s="83"/>
      <c r="D57" s="84"/>
      <c r="E57" s="44"/>
      <c r="F57" s="49"/>
      <c r="G57" s="49"/>
      <c r="H57" s="49"/>
      <c r="I57" s="49"/>
      <c r="J57" s="49"/>
    </row>
    <row r="58" spans="1:10" x14ac:dyDescent="0.25">
      <c r="A58" s="78"/>
      <c r="B58" s="43"/>
      <c r="C58" s="83"/>
      <c r="D58" s="84"/>
      <c r="E58" s="44"/>
      <c r="F58" s="49"/>
      <c r="G58" s="49"/>
      <c r="H58" s="85"/>
      <c r="I58" s="49"/>
      <c r="J58" s="49"/>
    </row>
    <row r="59" spans="1:10" x14ac:dyDescent="0.25">
      <c r="A59" s="78"/>
      <c r="B59" s="43"/>
      <c r="C59" s="83"/>
      <c r="D59" s="84"/>
      <c r="E59" s="44"/>
      <c r="F59" s="49"/>
      <c r="G59" s="49"/>
      <c r="H59" s="85"/>
      <c r="I59" s="49"/>
      <c r="J59" s="49"/>
    </row>
    <row r="60" spans="1:10" x14ac:dyDescent="0.25">
      <c r="A60" s="78"/>
      <c r="B60" s="43"/>
      <c r="C60" s="83"/>
      <c r="D60" s="84"/>
      <c r="E60" s="44"/>
      <c r="F60" s="49"/>
      <c r="G60" s="49"/>
      <c r="H60" s="85"/>
      <c r="I60" s="49"/>
      <c r="J60" s="49"/>
    </row>
    <row r="61" spans="1:10" x14ac:dyDescent="0.25">
      <c r="A61" s="78"/>
      <c r="B61" s="43"/>
      <c r="C61" s="83"/>
      <c r="D61" s="84"/>
      <c r="E61" s="44"/>
      <c r="F61" s="44"/>
      <c r="G61" s="49"/>
      <c r="H61" s="85"/>
      <c r="I61" s="49"/>
      <c r="J61" s="49"/>
    </row>
    <row r="62" spans="1:10" x14ac:dyDescent="0.25">
      <c r="A62" s="78"/>
      <c r="B62" s="43"/>
      <c r="C62" s="86"/>
      <c r="D62" s="84"/>
      <c r="E62" s="49"/>
      <c r="F62" s="49"/>
      <c r="G62" s="49"/>
      <c r="H62" s="87"/>
      <c r="I62" s="85"/>
      <c r="J62" s="49"/>
    </row>
    <row r="63" spans="1:10" x14ac:dyDescent="0.25">
      <c r="A63" s="78"/>
      <c r="B63" s="43"/>
      <c r="C63" s="44"/>
      <c r="D63" s="44"/>
      <c r="E63" s="84"/>
      <c r="F63" s="49"/>
      <c r="G63" s="88"/>
      <c r="H63" s="44"/>
      <c r="I63" s="44"/>
      <c r="J63" s="44"/>
    </row>
    <row r="64" spans="1:10" x14ac:dyDescent="0.25">
      <c r="A64" s="78"/>
      <c r="B64" s="43"/>
      <c r="C64" s="89" t="s">
        <v>74</v>
      </c>
      <c r="D64" s="89"/>
      <c r="E64" s="84"/>
      <c r="F64" s="49"/>
      <c r="G64" s="44"/>
      <c r="H64" s="44"/>
      <c r="I64" s="44"/>
      <c r="J64" s="44"/>
    </row>
    <row r="65" spans="1:10" x14ac:dyDescent="0.25">
      <c r="A65" s="78"/>
      <c r="B65" s="90"/>
      <c r="C65" s="89" t="s">
        <v>75</v>
      </c>
      <c r="D65" s="89"/>
      <c r="E65" s="44"/>
      <c r="F65" s="49"/>
      <c r="G65" s="49"/>
      <c r="H65" s="88" t="s">
        <v>76</v>
      </c>
      <c r="I65" s="88"/>
      <c r="J65" s="49"/>
    </row>
  </sheetData>
  <mergeCells count="7">
    <mergeCell ref="C65:D65"/>
    <mergeCell ref="A1:J1"/>
    <mergeCell ref="A2:J2"/>
    <mergeCell ref="A3:J3"/>
    <mergeCell ref="A6:B6"/>
    <mergeCell ref="F6:G6"/>
    <mergeCell ref="C64:D6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63"/>
  <sheetViews>
    <sheetView showGridLines="0" zoomScale="90" zoomScaleNormal="90" workbookViewId="0">
      <selection activeCell="F34" sqref="F34"/>
    </sheetView>
  </sheetViews>
  <sheetFormatPr baseColWidth="10" defaultRowHeight="15" x14ac:dyDescent="0.25"/>
  <cols>
    <col min="1" max="1" width="3.140625" customWidth="1"/>
    <col min="2" max="2" width="3" customWidth="1"/>
    <col min="3" max="3" width="33.42578125" customWidth="1"/>
    <col min="4" max="4" width="28.7109375" customWidth="1"/>
    <col min="5" max="5" width="18.7109375" bestFit="1" customWidth="1"/>
    <col min="6" max="7" width="20.7109375" customWidth="1"/>
  </cols>
  <sheetData>
    <row r="1" spans="1:7" ht="15.75" x14ac:dyDescent="0.25">
      <c r="A1" s="91" t="s">
        <v>0</v>
      </c>
      <c r="B1" s="91"/>
      <c r="C1" s="91"/>
      <c r="D1" s="91"/>
      <c r="E1" s="91"/>
      <c r="F1" s="91"/>
      <c r="G1" s="91"/>
    </row>
    <row r="2" spans="1:7" x14ac:dyDescent="0.25">
      <c r="A2" s="92" t="s">
        <v>77</v>
      </c>
      <c r="B2" s="92"/>
      <c r="C2" s="92"/>
      <c r="D2" s="92"/>
      <c r="E2" s="92"/>
      <c r="F2" s="92"/>
      <c r="G2" s="92"/>
    </row>
    <row r="3" spans="1:7" x14ac:dyDescent="0.25">
      <c r="A3" s="93" t="s">
        <v>78</v>
      </c>
      <c r="B3" s="93"/>
      <c r="C3" s="93"/>
      <c r="D3" s="93"/>
      <c r="E3" s="93"/>
      <c r="F3" s="93"/>
      <c r="G3" s="93"/>
    </row>
    <row r="4" spans="1:7" ht="15.75" x14ac:dyDescent="0.25">
      <c r="A4" s="94" t="s">
        <v>79</v>
      </c>
      <c r="B4" s="94"/>
      <c r="C4" s="94"/>
      <c r="D4" s="94"/>
      <c r="E4" s="94"/>
      <c r="F4" s="94"/>
      <c r="G4" s="94"/>
    </row>
    <row r="5" spans="1:7" ht="17.25" x14ac:dyDescent="0.3">
      <c r="A5" s="71"/>
      <c r="B5" s="95"/>
      <c r="C5" s="95"/>
      <c r="D5" s="95"/>
      <c r="E5" s="95"/>
      <c r="F5" s="95"/>
      <c r="G5" s="95"/>
    </row>
    <row r="6" spans="1:7" ht="17.25" x14ac:dyDescent="0.3">
      <c r="A6" s="71"/>
      <c r="B6" s="96"/>
      <c r="C6" s="68"/>
      <c r="D6" s="97"/>
      <c r="E6" s="73"/>
      <c r="F6" s="98"/>
      <c r="G6" s="71"/>
    </row>
    <row r="7" spans="1:7" ht="17.25" x14ac:dyDescent="0.3">
      <c r="A7" s="99" t="s">
        <v>80</v>
      </c>
      <c r="B7" s="100"/>
      <c r="C7" s="101"/>
      <c r="D7" s="102"/>
      <c r="E7" s="103"/>
      <c r="F7" s="104"/>
      <c r="G7" s="103">
        <f>SUM(F8:F22)</f>
        <v>17414535.52</v>
      </c>
    </row>
    <row r="8" spans="1:7" ht="15.75" x14ac:dyDescent="0.25">
      <c r="A8" s="73"/>
      <c r="B8" s="105" t="s">
        <v>81</v>
      </c>
      <c r="C8" s="106"/>
      <c r="D8" s="107"/>
      <c r="E8" s="74"/>
      <c r="F8" s="108">
        <f>SUM(E9:E10)</f>
        <v>11751365.870000001</v>
      </c>
      <c r="G8" s="74"/>
    </row>
    <row r="9" spans="1:7" ht="17.25" x14ac:dyDescent="0.3">
      <c r="A9" s="71"/>
      <c r="B9" s="100"/>
      <c r="C9" s="21" t="s">
        <v>82</v>
      </c>
      <c r="D9" s="97"/>
      <c r="E9" s="69">
        <v>94447.39</v>
      </c>
      <c r="F9" s="109"/>
      <c r="G9" s="69"/>
    </row>
    <row r="10" spans="1:7" ht="17.25" x14ac:dyDescent="0.3">
      <c r="A10" s="71"/>
      <c r="B10" s="100"/>
      <c r="C10" s="21" t="s">
        <v>83</v>
      </c>
      <c r="D10" s="97"/>
      <c r="E10" s="126">
        <v>11656918.48</v>
      </c>
      <c r="F10" s="109"/>
      <c r="G10" s="69"/>
    </row>
    <row r="11" spans="1:7" ht="17.25" x14ac:dyDescent="0.3">
      <c r="A11" s="71"/>
      <c r="B11" s="100"/>
      <c r="C11" s="68"/>
      <c r="D11" s="97"/>
      <c r="E11" s="69"/>
      <c r="F11" s="109"/>
      <c r="G11" s="69"/>
    </row>
    <row r="12" spans="1:7" ht="15.75" x14ac:dyDescent="0.25">
      <c r="A12" s="73"/>
      <c r="B12" s="105" t="s">
        <v>84</v>
      </c>
      <c r="C12" s="106"/>
      <c r="D12" s="107"/>
      <c r="E12" s="74"/>
      <c r="F12" s="108">
        <f>SUM(E13:E14)</f>
        <v>34882.090000000004</v>
      </c>
      <c r="G12" s="74"/>
    </row>
    <row r="13" spans="1:7" ht="17.25" x14ac:dyDescent="0.3">
      <c r="A13" s="73"/>
      <c r="B13" s="105"/>
      <c r="C13" s="21" t="s">
        <v>85</v>
      </c>
      <c r="D13" s="107"/>
      <c r="E13" s="110">
        <v>2085.85</v>
      </c>
      <c r="F13" s="108"/>
      <c r="G13" s="74"/>
    </row>
    <row r="14" spans="1:7" ht="17.25" x14ac:dyDescent="0.3">
      <c r="A14" s="71"/>
      <c r="B14" s="100"/>
      <c r="C14" s="21" t="s">
        <v>86</v>
      </c>
      <c r="D14" s="97"/>
      <c r="E14" s="126">
        <v>32796.240000000005</v>
      </c>
      <c r="F14" s="109"/>
      <c r="G14" s="69"/>
    </row>
    <row r="15" spans="1:7" ht="17.25" x14ac:dyDescent="0.3">
      <c r="A15" s="71"/>
      <c r="B15" s="100"/>
      <c r="C15" s="68"/>
      <c r="D15" s="97"/>
      <c r="E15" s="69"/>
      <c r="F15" s="109"/>
      <c r="G15" s="69"/>
    </row>
    <row r="16" spans="1:7" ht="17.25" x14ac:dyDescent="0.3">
      <c r="A16" s="73"/>
      <c r="B16" s="105" t="s">
        <v>87</v>
      </c>
      <c r="C16" s="106"/>
      <c r="D16" s="107"/>
      <c r="E16" s="69"/>
      <c r="F16" s="74">
        <f>SUM(E17:E20)</f>
        <v>5595273.2599999998</v>
      </c>
      <c r="G16" s="74"/>
    </row>
    <row r="17" spans="1:7" ht="17.25" x14ac:dyDescent="0.3">
      <c r="A17" s="73"/>
      <c r="B17" s="105"/>
      <c r="C17" s="21" t="s">
        <v>88</v>
      </c>
      <c r="D17" s="107"/>
      <c r="E17" s="110">
        <v>4823894.54</v>
      </c>
      <c r="F17" s="74"/>
      <c r="G17" s="74"/>
    </row>
    <row r="18" spans="1:7" ht="17.25" x14ac:dyDescent="0.3">
      <c r="A18" s="73"/>
      <c r="B18" s="105"/>
      <c r="C18" s="21" t="s">
        <v>89</v>
      </c>
      <c r="D18" s="107"/>
      <c r="E18" s="110">
        <v>653326.67000000004</v>
      </c>
      <c r="F18" s="74"/>
      <c r="G18" s="74"/>
    </row>
    <row r="19" spans="1:7" ht="17.25" x14ac:dyDescent="0.3">
      <c r="A19" s="73"/>
      <c r="B19" s="105"/>
      <c r="C19" s="21" t="s">
        <v>90</v>
      </c>
      <c r="D19" s="107"/>
      <c r="E19" s="110">
        <v>67861.05</v>
      </c>
      <c r="F19" s="74"/>
      <c r="G19" s="74"/>
    </row>
    <row r="20" spans="1:7" ht="17.25" x14ac:dyDescent="0.3">
      <c r="A20" s="73"/>
      <c r="B20" s="105"/>
      <c r="C20" s="21" t="s">
        <v>91</v>
      </c>
      <c r="D20" s="107"/>
      <c r="E20" s="126">
        <v>50191</v>
      </c>
      <c r="F20" s="74"/>
      <c r="G20" s="74"/>
    </row>
    <row r="21" spans="1:7" ht="15.75" x14ac:dyDescent="0.25">
      <c r="A21" s="73"/>
      <c r="B21" s="105"/>
      <c r="C21" s="106"/>
      <c r="D21" s="107"/>
      <c r="E21" s="74"/>
      <c r="F21" s="108"/>
      <c r="G21" s="74"/>
    </row>
    <row r="22" spans="1:7" ht="17.25" x14ac:dyDescent="0.3">
      <c r="A22" s="73"/>
      <c r="B22" s="105" t="s">
        <v>92</v>
      </c>
      <c r="C22" s="106"/>
      <c r="D22" s="107"/>
      <c r="E22" s="69"/>
      <c r="F22" s="127">
        <f>VLOOKUP(B22,'[1]Vinculos Inst.'!$A$187:$D$361,4,0)</f>
        <v>33014.300000000003</v>
      </c>
      <c r="G22" s="74"/>
    </row>
    <row r="23" spans="1:7" ht="17.25" x14ac:dyDescent="0.3">
      <c r="A23" s="73"/>
      <c r="B23" s="105"/>
      <c r="C23" s="106"/>
      <c r="D23" s="107"/>
      <c r="E23" s="69"/>
      <c r="F23" s="111"/>
      <c r="G23" s="74"/>
    </row>
    <row r="24" spans="1:7" ht="15.75" x14ac:dyDescent="0.25">
      <c r="A24" s="73"/>
      <c r="B24" s="105"/>
      <c r="C24" s="106"/>
      <c r="D24" s="107"/>
      <c r="E24" s="74"/>
      <c r="F24" s="108"/>
      <c r="G24" s="74"/>
    </row>
    <row r="25" spans="1:7" ht="15.75" x14ac:dyDescent="0.25">
      <c r="A25" s="73"/>
      <c r="B25" s="105"/>
      <c r="C25" s="106"/>
      <c r="D25" s="107"/>
      <c r="E25" s="74"/>
      <c r="F25" s="108"/>
      <c r="G25" s="74"/>
    </row>
    <row r="26" spans="1:7" ht="17.25" x14ac:dyDescent="0.3">
      <c r="A26" s="99" t="s">
        <v>93</v>
      </c>
      <c r="B26" s="100"/>
      <c r="C26" s="101"/>
      <c r="D26" s="102"/>
      <c r="E26" s="103"/>
      <c r="F26" s="104"/>
      <c r="G26" s="128">
        <f>SUM(F27:F45)</f>
        <v>8458440.5299999993</v>
      </c>
    </row>
    <row r="27" spans="1:7" ht="15.75" x14ac:dyDescent="0.25">
      <c r="A27" s="73"/>
      <c r="B27" s="105" t="s">
        <v>81</v>
      </c>
      <c r="C27" s="106"/>
      <c r="D27" s="107"/>
      <c r="E27" s="74"/>
      <c r="F27" s="108">
        <f>SUM(E28:E32)</f>
        <v>2170863.66</v>
      </c>
      <c r="G27" s="74"/>
    </row>
    <row r="28" spans="1:7" ht="17.25" x14ac:dyDescent="0.3">
      <c r="A28" s="71"/>
      <c r="B28" s="100"/>
      <c r="C28" s="21" t="s">
        <v>94</v>
      </c>
      <c r="D28" s="97"/>
      <c r="E28" s="69">
        <v>241726.34</v>
      </c>
      <c r="F28" s="109"/>
      <c r="G28" s="69"/>
    </row>
    <row r="29" spans="1:7" ht="17.25" x14ac:dyDescent="0.3">
      <c r="A29" s="71"/>
      <c r="B29" s="100"/>
      <c r="C29" s="21" t="s">
        <v>95</v>
      </c>
      <c r="D29" s="97"/>
      <c r="E29" s="69">
        <v>1678407.98</v>
      </c>
      <c r="F29" s="109"/>
      <c r="G29" s="69"/>
    </row>
    <row r="30" spans="1:7" ht="17.25" x14ac:dyDescent="0.3">
      <c r="A30" s="71"/>
      <c r="B30" s="100"/>
      <c r="C30" s="21" t="s">
        <v>96</v>
      </c>
      <c r="D30" s="97"/>
      <c r="E30" s="69">
        <v>161240.04</v>
      </c>
      <c r="F30" s="109"/>
      <c r="G30" s="69"/>
    </row>
    <row r="31" spans="1:7" ht="17.25" x14ac:dyDescent="0.3">
      <c r="A31" s="71"/>
      <c r="B31" s="100"/>
      <c r="C31" s="21" t="s">
        <v>97</v>
      </c>
      <c r="D31" s="97"/>
      <c r="E31" s="69">
        <v>84.88</v>
      </c>
      <c r="F31" s="109"/>
      <c r="G31" s="69"/>
    </row>
    <row r="32" spans="1:7" ht="17.25" x14ac:dyDescent="0.3">
      <c r="A32" s="71"/>
      <c r="B32" s="100"/>
      <c r="C32" s="21" t="s">
        <v>98</v>
      </c>
      <c r="D32" s="97"/>
      <c r="E32" s="126">
        <v>89404.42</v>
      </c>
      <c r="F32" s="109"/>
      <c r="G32" s="69"/>
    </row>
    <row r="33" spans="1:7" ht="17.25" x14ac:dyDescent="0.3">
      <c r="A33" s="71"/>
      <c r="B33" s="100"/>
      <c r="C33" s="68"/>
      <c r="D33" s="97"/>
      <c r="E33" s="110"/>
      <c r="F33" s="109"/>
      <c r="G33" s="69"/>
    </row>
    <row r="34" spans="1:7" ht="15.75" x14ac:dyDescent="0.25">
      <c r="A34" s="73"/>
      <c r="B34" s="105" t="s">
        <v>99</v>
      </c>
      <c r="C34" s="106"/>
      <c r="D34" s="107"/>
      <c r="E34" s="74"/>
      <c r="F34" s="74">
        <f>+D53</f>
        <v>966674.37999999989</v>
      </c>
      <c r="G34" s="74"/>
    </row>
    <row r="35" spans="1:7" ht="15.75" x14ac:dyDescent="0.25">
      <c r="A35" s="73"/>
      <c r="B35" s="105"/>
      <c r="C35" s="106"/>
      <c r="D35" s="107"/>
      <c r="E35" s="74"/>
      <c r="F35" s="74"/>
      <c r="G35" s="74"/>
    </row>
    <row r="36" spans="1:7" ht="15.75" x14ac:dyDescent="0.25">
      <c r="A36" s="73"/>
      <c r="B36" s="112" t="s">
        <v>100</v>
      </c>
      <c r="C36" s="106"/>
      <c r="D36" s="107"/>
      <c r="E36" s="74"/>
      <c r="F36" s="108">
        <f>SUM(E37:E41)</f>
        <v>3618036.61</v>
      </c>
      <c r="G36" s="74"/>
    </row>
    <row r="37" spans="1:7" ht="17.25" x14ac:dyDescent="0.3">
      <c r="A37" s="71"/>
      <c r="B37" s="113"/>
      <c r="C37" s="21" t="s">
        <v>101</v>
      </c>
      <c r="D37" s="97"/>
      <c r="E37" s="69">
        <v>1821631.18</v>
      </c>
      <c r="F37" s="109"/>
      <c r="G37" s="69"/>
    </row>
    <row r="38" spans="1:7" ht="17.25" x14ac:dyDescent="0.3">
      <c r="A38" s="71"/>
      <c r="B38" s="113"/>
      <c r="C38" s="21" t="s">
        <v>102</v>
      </c>
      <c r="D38" s="97"/>
      <c r="E38" s="69">
        <v>9178.36</v>
      </c>
      <c r="F38" s="109"/>
      <c r="G38" s="69"/>
    </row>
    <row r="39" spans="1:7" ht="17.25" x14ac:dyDescent="0.3">
      <c r="A39" s="71"/>
      <c r="B39" s="113"/>
      <c r="C39" s="21" t="s">
        <v>103</v>
      </c>
      <c r="D39" s="97"/>
      <c r="E39" s="69">
        <v>22.85999999998603</v>
      </c>
      <c r="F39" s="109"/>
      <c r="G39" s="69"/>
    </row>
    <row r="40" spans="1:7" ht="17.25" x14ac:dyDescent="0.3">
      <c r="A40" s="71"/>
      <c r="B40" s="113"/>
      <c r="C40" s="21" t="s">
        <v>104</v>
      </c>
      <c r="D40" s="97"/>
      <c r="E40" s="69">
        <v>597171.07999999996</v>
      </c>
      <c r="F40" s="109"/>
      <c r="G40" s="69"/>
    </row>
    <row r="41" spans="1:7" ht="17.25" x14ac:dyDescent="0.3">
      <c r="A41" s="71"/>
      <c r="B41" s="113"/>
      <c r="C41" s="21" t="s">
        <v>105</v>
      </c>
      <c r="D41" s="97"/>
      <c r="E41" s="126">
        <v>1190033.1299999999</v>
      </c>
      <c r="F41" s="109"/>
      <c r="G41" s="69"/>
    </row>
    <row r="42" spans="1:7" ht="17.25" x14ac:dyDescent="0.3">
      <c r="A42" s="71"/>
      <c r="B42" s="113"/>
      <c r="C42" s="68"/>
      <c r="D42" s="97"/>
      <c r="E42" s="110"/>
      <c r="F42" s="109"/>
      <c r="G42" s="69"/>
    </row>
    <row r="43" spans="1:7" ht="15.75" x14ac:dyDescent="0.25">
      <c r="A43" s="73"/>
      <c r="B43" s="112" t="s">
        <v>106</v>
      </c>
      <c r="C43" s="106"/>
      <c r="D43" s="107"/>
      <c r="E43" s="74"/>
      <c r="F43" s="74">
        <v>1695187.6</v>
      </c>
      <c r="G43" s="74"/>
    </row>
    <row r="44" spans="1:7" ht="17.25" x14ac:dyDescent="0.3">
      <c r="A44" s="73"/>
      <c r="B44" s="112"/>
      <c r="C44" s="106"/>
      <c r="D44" s="107"/>
      <c r="E44" s="74"/>
      <c r="F44" s="69"/>
      <c r="G44" s="74"/>
    </row>
    <row r="45" spans="1:7" ht="15.75" x14ac:dyDescent="0.25">
      <c r="A45" s="73"/>
      <c r="B45" s="112" t="s">
        <v>107</v>
      </c>
      <c r="C45" s="106"/>
      <c r="D45" s="107"/>
      <c r="E45" s="74"/>
      <c r="F45" s="127">
        <v>7678.28</v>
      </c>
      <c r="G45" s="74"/>
    </row>
    <row r="46" spans="1:7" ht="15.75" x14ac:dyDescent="0.25">
      <c r="A46" s="73"/>
      <c r="B46" s="112"/>
      <c r="C46" s="106"/>
      <c r="D46" s="107"/>
      <c r="E46" s="74"/>
      <c r="F46" s="108"/>
      <c r="G46" s="74"/>
    </row>
    <row r="47" spans="1:7" ht="18" thickBot="1" x14ac:dyDescent="0.35">
      <c r="A47" s="114" t="s">
        <v>108</v>
      </c>
      <c r="B47" s="100"/>
      <c r="C47" s="101"/>
      <c r="D47" s="102"/>
      <c r="E47" s="103"/>
      <c r="F47" s="104"/>
      <c r="G47" s="129">
        <f>G7-G26</f>
        <v>8956094.9900000002</v>
      </c>
    </row>
    <row r="48" spans="1:7" ht="18" thickTop="1" x14ac:dyDescent="0.3">
      <c r="A48" s="71"/>
      <c r="B48" s="100"/>
      <c r="C48" s="68"/>
      <c r="D48" s="97"/>
      <c r="E48" s="73"/>
      <c r="F48" s="98"/>
      <c r="G48" s="71"/>
    </row>
    <row r="49" spans="1:7" ht="17.25" x14ac:dyDescent="0.3">
      <c r="A49" s="71"/>
      <c r="B49" s="100"/>
      <c r="C49" s="68"/>
      <c r="D49" s="97"/>
      <c r="E49" s="73"/>
      <c r="F49" s="98"/>
      <c r="G49" s="115"/>
    </row>
    <row r="50" spans="1:7" ht="17.25" x14ac:dyDescent="0.3">
      <c r="A50" s="71"/>
      <c r="B50" s="100"/>
      <c r="C50" s="20" t="s">
        <v>109</v>
      </c>
      <c r="D50" s="116">
        <v>-824456.6100000001</v>
      </c>
      <c r="E50" s="73"/>
      <c r="F50" s="98"/>
      <c r="G50" s="117"/>
    </row>
    <row r="51" spans="1:7" ht="17.25" x14ac:dyDescent="0.3">
      <c r="A51" s="71"/>
      <c r="B51" s="100"/>
      <c r="C51" s="20" t="s">
        <v>110</v>
      </c>
      <c r="D51" s="116">
        <v>800000</v>
      </c>
      <c r="E51" s="73"/>
      <c r="F51" s="98"/>
      <c r="G51" s="69"/>
    </row>
    <row r="52" spans="1:7" ht="19.5" x14ac:dyDescent="0.45">
      <c r="A52" s="71"/>
      <c r="B52" s="100"/>
      <c r="C52" s="20" t="s">
        <v>111</v>
      </c>
      <c r="D52" s="118">
        <v>991130.99</v>
      </c>
      <c r="E52" s="73"/>
      <c r="F52" s="98"/>
      <c r="G52" s="69"/>
    </row>
    <row r="53" spans="1:7" ht="17.25" x14ac:dyDescent="0.3">
      <c r="A53" s="71"/>
      <c r="B53" s="100"/>
      <c r="C53" s="68"/>
      <c r="D53" s="74">
        <f>SUM(D50:D52)</f>
        <v>966674.37999999989</v>
      </c>
      <c r="E53" s="73"/>
      <c r="F53" s="98"/>
      <c r="G53" s="71"/>
    </row>
    <row r="54" spans="1:7" ht="15.75" x14ac:dyDescent="0.25">
      <c r="A54" s="119"/>
      <c r="B54" s="120"/>
      <c r="C54" s="121"/>
      <c r="D54" s="122"/>
      <c r="E54" s="123"/>
      <c r="F54" s="124"/>
      <c r="G54" s="119"/>
    </row>
    <row r="55" spans="1:7" ht="15.75" x14ac:dyDescent="0.25">
      <c r="A55" s="119"/>
      <c r="B55" s="120"/>
      <c r="C55" s="121"/>
      <c r="D55" s="122"/>
      <c r="E55" s="123"/>
      <c r="F55" s="124"/>
      <c r="G55" s="119"/>
    </row>
    <row r="56" spans="1:7" ht="15.75" x14ac:dyDescent="0.25">
      <c r="A56" s="119"/>
      <c r="B56" s="120"/>
      <c r="C56" s="121"/>
      <c r="D56" s="122"/>
      <c r="E56" s="123"/>
      <c r="F56" s="124"/>
      <c r="G56" s="119"/>
    </row>
    <row r="57" spans="1:7" ht="15.75" x14ac:dyDescent="0.25">
      <c r="A57" s="119"/>
      <c r="B57" s="120"/>
      <c r="C57" s="121"/>
      <c r="D57" s="122"/>
      <c r="E57" s="123"/>
      <c r="F57" s="124"/>
      <c r="G57" s="119"/>
    </row>
    <row r="58" spans="1:7" ht="15.75" x14ac:dyDescent="0.25">
      <c r="A58" s="119"/>
      <c r="B58" s="120"/>
      <c r="C58" s="121"/>
      <c r="D58" s="122"/>
      <c r="E58" s="123"/>
      <c r="F58" s="124"/>
      <c r="G58" s="119"/>
    </row>
    <row r="59" spans="1:7" ht="15.75" x14ac:dyDescent="0.25">
      <c r="A59" s="119"/>
      <c r="B59" s="120"/>
      <c r="C59" s="121"/>
      <c r="D59" s="122"/>
      <c r="E59" s="123"/>
      <c r="F59" s="124"/>
      <c r="G59" s="119"/>
    </row>
    <row r="60" spans="1:7" ht="15.75" x14ac:dyDescent="0.25">
      <c r="A60" s="119"/>
      <c r="B60" s="120"/>
      <c r="C60" s="121"/>
      <c r="D60" s="122"/>
      <c r="E60" s="123"/>
      <c r="F60" s="124"/>
      <c r="G60" s="119"/>
    </row>
    <row r="61" spans="1:7" ht="15.75" x14ac:dyDescent="0.25">
      <c r="A61" s="119"/>
      <c r="B61" s="120"/>
      <c r="C61" s="121"/>
      <c r="D61" s="122"/>
      <c r="E61" s="123"/>
      <c r="F61" s="124"/>
      <c r="G61" s="119"/>
    </row>
    <row r="62" spans="1:7" ht="15.75" x14ac:dyDescent="0.25">
      <c r="A62" s="119"/>
      <c r="B62" s="120"/>
      <c r="C62" s="89" t="s">
        <v>74</v>
      </c>
      <c r="D62" s="89"/>
      <c r="E62" s="125"/>
      <c r="F62" s="88" t="s">
        <v>76</v>
      </c>
      <c r="G62" s="119"/>
    </row>
    <row r="63" spans="1:7" ht="15.75" x14ac:dyDescent="0.25">
      <c r="A63" s="119"/>
      <c r="B63" s="120"/>
      <c r="C63" s="89" t="s">
        <v>75</v>
      </c>
      <c r="D63" s="89"/>
      <c r="E63" s="125"/>
      <c r="F63" s="88" t="s">
        <v>112</v>
      </c>
      <c r="G63" s="119"/>
    </row>
  </sheetData>
  <mergeCells count="6">
    <mergeCell ref="A1:G1"/>
    <mergeCell ref="A2:G2"/>
    <mergeCell ref="A3:G3"/>
    <mergeCell ref="A4:G4"/>
    <mergeCell ref="C62:D62"/>
    <mergeCell ref="C63:D63"/>
  </mergeCells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EEFF</vt:lpstr>
      <vt:lpstr>EERR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Antonio Henriquez Rivera</dc:creator>
  <cp:lastModifiedBy>Mauricio Antonio Henriquez Rivera</cp:lastModifiedBy>
  <dcterms:created xsi:type="dcterms:W3CDTF">2017-03-23T20:32:40Z</dcterms:created>
  <dcterms:modified xsi:type="dcterms:W3CDTF">2017-03-23T20:36:40Z</dcterms:modified>
</cp:coreProperties>
</file>